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Sarah Thomsen\Box Sync\WHO - HEPR platforms\4 - Phase 2\03 PMO\05 Tools and technology\2. PP templates\For upload\New updated templates\"/>
    </mc:Choice>
  </mc:AlternateContent>
  <xr:revisionPtr revIDLastSave="0" documentId="13_ncr:1_{361B96B8-F383-43E1-958C-11B60FCDD550}" xr6:coauthVersionLast="47" xr6:coauthVersionMax="47" xr10:uidLastSave="{00000000-0000-0000-0000-000000000000}"/>
  <bookViews>
    <workbookView xWindow="-120" yWindow="-120" windowWidth="29040" windowHeight="17640" firstSheet="1" activeTab="1" xr2:uid="{F9B490BD-0DB8-400D-B84B-39B32F5A13F0}"/>
  </bookViews>
  <sheets>
    <sheet name="Settings" sheetId="10" state="hidden" r:id="rId1"/>
    <sheet name="Cover" sheetId="17" r:id="rId2"/>
    <sheet name="Theory of change&gt;&gt;" sheetId="6" r:id="rId3"/>
    <sheet name="0. Theory of change" sheetId="20" r:id="rId4"/>
    <sheet name="1. Inputs &amp; Activities" sheetId="11" r:id="rId5"/>
    <sheet name="2. Outputs &amp; Outcomes" sheetId="12" r:id="rId6"/>
    <sheet name="3. Impact" sheetId="13" r:id="rId7"/>
    <sheet name="4. Risks &amp; mitigation measures" sheetId="14" r:id="rId8"/>
    <sheet name="5. Enabling factors" sheetId="15" r:id="rId9"/>
    <sheet name="6. Others" sheetId="16" r:id="rId10"/>
    <sheet name="PF proposal M&amp;E&gt;&gt;" sheetId="3" r:id="rId11"/>
    <sheet name="Part B" sheetId="5" r:id="rId12"/>
    <sheet name="Part F" sheetId="2" r:id="rId13"/>
    <sheet name="Milestones table" sheetId="8" r:id="rId14"/>
    <sheet name="Table 9" sheetId="4" r:id="rId15"/>
    <sheet name="Narrative&gt;&gt;" sheetId="23" r:id="rId16"/>
    <sheet name="Narrative" sheetId="24" r:id="rId17"/>
    <sheet name="PF proposal Implementation&gt;&gt;" sheetId="22" r:id="rId18"/>
    <sheet name="Part E" sheetId="21" r:id="rId19"/>
  </sheets>
  <externalReferences>
    <externalReference r:id="rId20"/>
  </externalReferences>
  <definedNames>
    <definedName name="_Key1" localSheetId="1" hidden="1">#REF!</definedName>
    <definedName name="_Key1" localSheetId="13" hidden="1">#REF!</definedName>
    <definedName name="_Key1" localSheetId="18" hidden="1">#REF!</definedName>
    <definedName name="_Key1" localSheetId="12" hidden="1">#REF!</definedName>
    <definedName name="_Key1" localSheetId="17" hidden="1">#REF!</definedName>
    <definedName name="_Key1" localSheetId="10" hidden="1">#REF!</definedName>
    <definedName name="_Key1" localSheetId="14" hidden="1">#REF!</definedName>
    <definedName name="_Key1" hidden="1">#REF!</definedName>
    <definedName name="_Order1" hidden="1">255</definedName>
    <definedName name="_Sort" localSheetId="1" hidden="1">#REF!</definedName>
    <definedName name="_Sort" localSheetId="13" hidden="1">#REF!</definedName>
    <definedName name="_Sort" localSheetId="18" hidden="1">#REF!</definedName>
    <definedName name="_Sort" localSheetId="12" hidden="1">#REF!</definedName>
    <definedName name="_Sort" localSheetId="17" hidden="1">#REF!</definedName>
    <definedName name="_Sort" localSheetId="10" hidden="1">#REF!</definedName>
    <definedName name="_Sort" localSheetId="14" hidden="1">#REF!</definedName>
    <definedName name="_Sort" hidden="1">#REF!</definedName>
    <definedName name="Bizzay">[1]Settings!$G$211:$H$230</definedName>
    <definedName name="IQ_DNTM" hidden="1">700000</definedName>
    <definedName name="IQ_EXPENSE_CODE_" hidden="1">"8663QB"</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43944.6665856481</definedName>
    <definedName name="IQ_QTD" hidden="1">750000</definedName>
    <definedName name="IQ_TODAY" hidden="1">0</definedName>
    <definedName name="IQ_YTDMONTH" hidden="1">130000</definedName>
    <definedName name="SettingsContibutionType">[1]Settings!$P$20:$P$25</definedName>
    <definedName name="SettingsCoreCapacities">[1]Settings!$J$20:$J$38</definedName>
    <definedName name="SettingsCurrencySign">[1]Settings!$O$20:$O$23</definedName>
    <definedName name="SettingsPartners">[1]Settings!$G$20:$G$74</definedName>
    <definedName name="SettingsRate_Euro">[1]Settings!$J$10</definedName>
    <definedName name="SettingsRate_Pound">[1]Settings!$J$8</definedName>
    <definedName name="SettingsRate_Yen">[1]Settings!$J$14</definedName>
    <definedName name="SettingsRateCountryMoney">[1]Settings!$J$12</definedName>
    <definedName name="SettingsRegionsReceivingSupport">[1]Settings!$J$162:$J$163</definedName>
    <definedName name="SettingsStatus">[1]Settings!$M$20:$M$22</definedName>
    <definedName name="SettingsTypeOfGovernment">[1]Settings!$M$25:$M$27</definedName>
    <definedName name="SettingsYears">[1]Settings!$N$20:$N$34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 i="2" l="1"/>
  <c r="B46" i="5"/>
  <c r="B36" i="5"/>
  <c r="J8" i="10" l="1"/>
  <c r="J11" i="10"/>
  <c r="J10" i="10"/>
  <c r="J9" i="10"/>
  <c r="B1" i="24"/>
  <c r="B1" i="23"/>
  <c r="B1" i="22" l="1"/>
  <c r="B1" i="21"/>
  <c r="C23" i="12" l="1"/>
  <c r="C24" i="12"/>
  <c r="C22" i="12"/>
  <c r="C21" i="12"/>
  <c r="B1" i="20"/>
  <c r="B72" i="5" l="1"/>
  <c r="B70" i="2" l="1"/>
  <c r="B66" i="2"/>
  <c r="B64" i="2"/>
  <c r="B62" i="2"/>
  <c r="B60" i="2"/>
  <c r="B58" i="2"/>
  <c r="B56" i="2"/>
  <c r="B54" i="2"/>
  <c r="B45" i="2"/>
  <c r="B74" i="2"/>
  <c r="B32" i="2"/>
  <c r="B33" i="2"/>
  <c r="B34" i="2"/>
  <c r="B35" i="2"/>
  <c r="B36" i="2"/>
  <c r="B37" i="2"/>
  <c r="B16" i="2"/>
  <c r="B17" i="2"/>
  <c r="B18" i="2"/>
  <c r="B19" i="2"/>
  <c r="B20" i="2"/>
  <c r="B21" i="2"/>
  <c r="B22" i="2"/>
  <c r="B23" i="2"/>
  <c r="B24" i="2"/>
  <c r="B25" i="2"/>
  <c r="B26" i="2"/>
  <c r="B27" i="2"/>
  <c r="B28" i="2"/>
  <c r="B29" i="2"/>
  <c r="B30" i="2"/>
  <c r="B31" i="2"/>
  <c r="B15" i="2"/>
  <c r="B9" i="2" a="1"/>
  <c r="B9" i="2" s="1"/>
  <c r="B11" i="2" a="1"/>
  <c r="B11" i="2" s="1"/>
  <c r="B8" i="4"/>
  <c r="C8" i="4"/>
  <c r="D8" i="4"/>
  <c r="E8" i="4"/>
  <c r="F8" i="4"/>
  <c r="B9" i="4"/>
  <c r="C9" i="4"/>
  <c r="D9" i="4"/>
  <c r="E9" i="4"/>
  <c r="F9" i="4"/>
  <c r="B10" i="4"/>
  <c r="C10" i="4"/>
  <c r="D10" i="4"/>
  <c r="E10" i="4"/>
  <c r="F10" i="4"/>
  <c r="B11" i="4"/>
  <c r="C11" i="4"/>
  <c r="D11" i="4"/>
  <c r="E11" i="4"/>
  <c r="F11" i="4"/>
  <c r="B12" i="4"/>
  <c r="C12" i="4"/>
  <c r="D12" i="4"/>
  <c r="E12" i="4"/>
  <c r="F12" i="4"/>
  <c r="B13" i="4"/>
  <c r="C13" i="4"/>
  <c r="D13" i="4"/>
  <c r="E13" i="4"/>
  <c r="F13" i="4"/>
  <c r="B14" i="4"/>
  <c r="C14" i="4"/>
  <c r="D14" i="4"/>
  <c r="E14" i="4"/>
  <c r="F14" i="4"/>
  <c r="B15" i="4"/>
  <c r="C15" i="4"/>
  <c r="D15" i="4"/>
  <c r="E15" i="4"/>
  <c r="F15" i="4"/>
  <c r="B16" i="4"/>
  <c r="C16" i="4"/>
  <c r="D16" i="4"/>
  <c r="E16" i="4"/>
  <c r="F16" i="4"/>
  <c r="B17" i="4"/>
  <c r="C17" i="4"/>
  <c r="D17" i="4"/>
  <c r="E17" i="4"/>
  <c r="F17" i="4"/>
  <c r="B18" i="4"/>
  <c r="C18" i="4"/>
  <c r="D18" i="4"/>
  <c r="E18" i="4"/>
  <c r="F18" i="4"/>
  <c r="B19" i="4"/>
  <c r="C19" i="4"/>
  <c r="D19" i="4"/>
  <c r="E19" i="4"/>
  <c r="F19" i="4"/>
  <c r="B20" i="4"/>
  <c r="C20" i="4"/>
  <c r="D20" i="4"/>
  <c r="E20" i="4"/>
  <c r="F20" i="4"/>
  <c r="B21" i="4"/>
  <c r="C21" i="4"/>
  <c r="D21" i="4"/>
  <c r="E21" i="4"/>
  <c r="F21" i="4"/>
  <c r="B22" i="4"/>
  <c r="C22" i="4"/>
  <c r="D22" i="4"/>
  <c r="E22" i="4"/>
  <c r="F22" i="4"/>
  <c r="B23" i="4"/>
  <c r="C23" i="4"/>
  <c r="D23" i="4"/>
  <c r="E23" i="4"/>
  <c r="F23" i="4"/>
  <c r="B24" i="4"/>
  <c r="C24" i="4"/>
  <c r="D24" i="4"/>
  <c r="E24" i="4"/>
  <c r="F24" i="4"/>
  <c r="B25" i="4"/>
  <c r="C25" i="4"/>
  <c r="D25" i="4"/>
  <c r="E25" i="4"/>
  <c r="F25" i="4"/>
  <c r="B26" i="4"/>
  <c r="C26" i="4"/>
  <c r="D26" i="4"/>
  <c r="E26" i="4"/>
  <c r="F26" i="4"/>
  <c r="C7" i="4"/>
  <c r="D7" i="4"/>
  <c r="E7" i="4"/>
  <c r="F7" i="4"/>
  <c r="B7" i="4"/>
  <c r="C24" i="8"/>
  <c r="C25" i="8"/>
  <c r="C23" i="8"/>
  <c r="C16" i="8"/>
  <c r="C17" i="8"/>
  <c r="C18" i="8"/>
  <c r="C19" i="8"/>
  <c r="B20" i="8" s="1"/>
  <c r="C20" i="8"/>
  <c r="C21" i="8"/>
  <c r="C15" i="8"/>
  <c r="B16" i="8" s="1"/>
  <c r="B17" i="8"/>
  <c r="B18" i="8"/>
  <c r="B19" i="8"/>
  <c r="B21" i="8"/>
  <c r="B9" i="8"/>
  <c r="B10" i="8"/>
  <c r="B11" i="8"/>
  <c r="B12" i="8"/>
  <c r="B8" i="8"/>
  <c r="B13" i="8"/>
  <c r="C13" i="8"/>
  <c r="C9" i="8"/>
  <c r="C10" i="8"/>
  <c r="C11" i="8"/>
  <c r="C12" i="8"/>
  <c r="C7" i="8"/>
  <c r="C8" i="8"/>
  <c r="B161" i="5"/>
  <c r="B156" i="5"/>
  <c r="B154" i="5"/>
  <c r="B1" i="16"/>
  <c r="B137" i="5"/>
  <c r="B138" i="5"/>
  <c r="B139" i="5"/>
  <c r="B140" i="5"/>
  <c r="B141" i="5"/>
  <c r="B142" i="5"/>
  <c r="B143" i="5"/>
  <c r="B144" i="5"/>
  <c r="B145" i="5"/>
  <c r="B146" i="5"/>
  <c r="B147" i="5"/>
  <c r="B148" i="5"/>
  <c r="B149" i="5"/>
  <c r="B136" i="5"/>
  <c r="B134" i="5" a="1"/>
  <c r="B134" i="5" s="1"/>
  <c r="B108" i="5" a="1"/>
  <c r="B108" i="5" s="1"/>
  <c r="B35" i="5" s="1"/>
  <c r="B114" i="5"/>
  <c r="B115" i="5"/>
  <c r="B116" i="5"/>
  <c r="B117" i="5"/>
  <c r="B118" i="5"/>
  <c r="B119" i="5"/>
  <c r="B120" i="5"/>
  <c r="B121" i="5"/>
  <c r="B122" i="5"/>
  <c r="B123" i="5"/>
  <c r="B124" i="5"/>
  <c r="B125" i="5"/>
  <c r="B126" i="5"/>
  <c r="B127" i="5"/>
  <c r="B128" i="5"/>
  <c r="B129" i="5"/>
  <c r="B130" i="5"/>
  <c r="B131" i="5"/>
  <c r="B132" i="5"/>
  <c r="B111" i="5"/>
  <c r="B112" i="5"/>
  <c r="B113" i="5"/>
  <c r="B110" i="5"/>
  <c r="B103" i="5" a="1"/>
  <c r="B103" i="5" s="1"/>
  <c r="B102" i="5" a="1"/>
  <c r="B102" i="5" s="1"/>
  <c r="B101" i="5" a="1"/>
  <c r="B101" i="5" s="1"/>
  <c r="B75" i="5"/>
  <c r="B76" i="5"/>
  <c r="B77" i="5"/>
  <c r="B78" i="5"/>
  <c r="B79" i="5"/>
  <c r="B80" i="5"/>
  <c r="B81" i="5"/>
  <c r="B82" i="5"/>
  <c r="B83" i="5"/>
  <c r="B84" i="5"/>
  <c r="B85" i="5"/>
  <c r="B86" i="5"/>
  <c r="B87" i="5"/>
  <c r="B88" i="5"/>
  <c r="B89" i="5"/>
  <c r="B90" i="5"/>
  <c r="B91" i="5"/>
  <c r="B92" i="5"/>
  <c r="B93" i="5"/>
  <c r="B94" i="5"/>
  <c r="B95" i="5"/>
  <c r="B96" i="5"/>
  <c r="B74" i="5"/>
  <c r="B66" i="5"/>
  <c r="B68" i="5"/>
  <c r="B64" i="5"/>
  <c r="B62" i="5"/>
  <c r="B60" i="5"/>
  <c r="B58" i="5"/>
  <c r="B55" i="5"/>
  <c r="B53" i="5"/>
  <c r="B51" i="5"/>
  <c r="B49" i="5"/>
  <c r="B44" i="5" a="1"/>
  <c r="B44" i="5" s="1"/>
  <c r="B42" i="5" a="1"/>
  <c r="B42" i="5" s="1"/>
  <c r="B40" i="5" a="1"/>
  <c r="B40" i="5" s="1"/>
  <c r="B38" i="5" a="1"/>
  <c r="B38" i="5" s="1"/>
  <c r="B30" i="5"/>
  <c r="B29" i="5"/>
  <c r="B28" i="5"/>
  <c r="B27" i="5"/>
  <c r="B26" i="5"/>
  <c r="B25" i="5"/>
  <c r="B24" i="5"/>
  <c r="B23" i="5"/>
  <c r="B20" i="5"/>
  <c r="B22" i="5"/>
  <c r="B21" i="5"/>
  <c r="B19" i="5"/>
  <c r="B18" i="5"/>
  <c r="B17" i="5"/>
  <c r="B16" i="5"/>
  <c r="B15" i="5"/>
  <c r="B14" i="5"/>
  <c r="B13" i="5"/>
  <c r="B12" i="5"/>
  <c r="B11" i="5"/>
  <c r="B10" i="5"/>
  <c r="B9" i="5"/>
  <c r="B8" i="5"/>
  <c r="B1" i="15" l="1"/>
  <c r="B1" i="14"/>
  <c r="B1" i="13"/>
  <c r="B1" i="12"/>
  <c r="B1" i="11"/>
  <c r="B1" i="8" l="1"/>
  <c r="B1" i="6"/>
  <c r="B1" i="5" l="1"/>
  <c r="B1" i="4" l="1"/>
  <c r="B1" i="3" l="1"/>
  <c r="B1"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<sst xmlns="http://schemas.openxmlformats.org/spreadsheetml/2006/main" count="831" uniqueCount="604">
  <si>
    <t xml:space="preserve">Settings </t>
  </si>
  <si>
    <t>Benchmark actions</t>
  </si>
  <si>
    <t>Benchmark areas</t>
  </si>
  <si>
    <t>PF technical areas</t>
  </si>
  <si>
    <t>JEE/PVS scores</t>
  </si>
  <si>
    <t>Prioritized JEE/PVS</t>
  </si>
  <si>
    <t>Additional areas outlined in PF application</t>
  </si>
  <si>
    <t>Organization type</t>
  </si>
  <si>
    <t>Potential results</t>
  </si>
  <si>
    <t>Areas of impact</t>
  </si>
  <si>
    <t>Risk category</t>
  </si>
  <si>
    <t>Risk level</t>
  </si>
  <si>
    <t>Yes/no</t>
  </si>
  <si>
    <t>Building capacity/demonstrating capability - metrics and indicators</t>
  </si>
  <si>
    <t>Fostering coordination nationally (across sectors within countries), and among countries 
regionally and globally - metrics and indicators</t>
  </si>
  <si>
    <t>Incentivizing additional investments in pandemic prevention, preparedness, and response (PPR) - metrics and indicators</t>
  </si>
  <si>
    <t>Ensuring administrative/operational efficiency of PF resources - metrics and indicators</t>
  </si>
  <si>
    <t>5 PF outcome areas</t>
  </si>
  <si>
    <t>4 PF impact areas</t>
  </si>
  <si>
    <t>Metric/indicator</t>
  </si>
  <si>
    <t>Expected date by milestones</t>
  </si>
  <si>
    <t>Risk categories</t>
  </si>
  <si>
    <t>PF risk areas</t>
  </si>
  <si>
    <t>Develop national biosafety and biosecurity regulatory framework including guidelines and record-keeping obligations for all laboratories working with biological agents of high consequence.  </t>
  </si>
  <si>
    <t>7.1 - Whole-of-government biosafety &amp; biosecurity system is in place for all sectors including human, animal (domestic animals and wildlife) and environment facilities</t>
  </si>
  <si>
    <t>Surveillance and early warning systems</t>
  </si>
  <si>
    <t>D.2.1 - Early warning surveillance function (SPAR: C.5.1)</t>
  </si>
  <si>
    <t>R4.1 - IPC programmes</t>
  </si>
  <si>
    <t>Country</t>
  </si>
  <si>
    <t>Reduced health impact of pandemics</t>
  </si>
  <si>
    <t>Financial</t>
  </si>
  <si>
    <t>Low</t>
  </si>
  <si>
    <t>Yes</t>
  </si>
  <si>
    <t>Sustainment or improvement of capacity as a result of PF projects, as measured by improved or sustained scores for indicators within the Joint External Evaluation (JEE) and Performance of Veterinary Services (PVS), when available, and States Parties’ Annual Report (SPAR), or other relevant assessments</t>
  </si>
  <si>
    <t>Inclusion of regional platforms, institutions, networks, and priorities in PF projects</t>
  </si>
  <si>
    <t>Value of additional financial resources that are secured from stakeholders to support PF projects, including domestic, private and/or philanthropic financing, or as co-financing from IEs</t>
  </si>
  <si>
    <t>PF grant amount disbursed for projects as a proportion of total PF grant amount committed to IEs</t>
  </si>
  <si>
    <t>Countries have a functioning early warning and holistic disease surveillance system</t>
  </si>
  <si>
    <t>Building capacity / demonstrating capability</t>
  </si>
  <si>
    <t>JEE</t>
  </si>
  <si>
    <t>Environmental Impacts &amp; Safeguards</t>
  </si>
  <si>
    <t>Develop and maintain inventories for biological agents of high consequence.  </t>
  </si>
  <si>
    <t>7.2 - Biosafety and biosecurity training and practices in all relevant sectors including human, animal (domestic animals and wildlife) and environment</t>
  </si>
  <si>
    <t>Laboratory Systems</t>
  </si>
  <si>
    <t>D.2.2 - Event verification and investigation (SPAR: C.5.2)</t>
  </si>
  <si>
    <t>R4.2 - HCAI surveillance</t>
  </si>
  <si>
    <t>IE</t>
  </si>
  <si>
    <t>Reduced social impact of pandemics</t>
  </si>
  <si>
    <t>Operational</t>
  </si>
  <si>
    <t>Moderate</t>
  </si>
  <si>
    <t>No</t>
  </si>
  <si>
    <t>Number of after/intra-action reviews or simulation exercises performed utilizing the 7-1- 7 approach that identify strengthened capacities, gaps in capacity, and bottlenecks to  improve detection, notification, and response</t>
  </si>
  <si>
    <t>Establishment or improvement of processes/mechanisms that allow for cross sectoral coordination within the country and between countries during a health emergency</t>
  </si>
  <si>
    <t>Time for IEs to fully disburse PF grants committed to them</t>
  </si>
  <si>
    <t>Countries are prepared to respond to health emergencies</t>
  </si>
  <si>
    <t>Fostering coordination nationally (across sectors within countries), and among countries regionally and globally</t>
  </si>
  <si>
    <t>PVS</t>
  </si>
  <si>
    <t>Social Impacts &amp; Safeguards</t>
  </si>
  <si>
    <t>Secure biological agents of high consequence and toxins at a minimum number of national level laboratories.  </t>
  </si>
  <si>
    <t>11.1 - An up-to-date multisectoral workforce strategy is in place</t>
  </si>
  <si>
    <t>Human resources/workforce strengthening</t>
  </si>
  <si>
    <t>D.2.3 - Analysis and information sharing (SPAR: N/A)</t>
  </si>
  <si>
    <t>R4.3 - Safe environment in health facilities</t>
  </si>
  <si>
    <t>Stakeholder</t>
  </si>
  <si>
    <t>Reduced economic impact of pandemics</t>
  </si>
  <si>
    <t>Governance</t>
  </si>
  <si>
    <t>Substantial</t>
  </si>
  <si>
    <t>Percentage of the capacities that were improved or maintained by the PF projects (in 1a),  that are able to be effectively utilized during an infectious disease outbreak or other  public health threat, as measured by an intra/after-action review or simulation exercise</t>
  </si>
  <si>
    <t>Extent to which PF projects are implemented in coordination with multiple ministries, sectors, and stakeholders (including Implementing Entities (IEs), civil society organizations, and others)</t>
  </si>
  <si>
    <t>Extent to which the capacities built by PF projects are sustained following completion of the project</t>
  </si>
  <si>
    <t>Of the total amount of PF grants committed to IEs, proportion used by IEs for administrative costs including project preparation, implementation, and supervision</t>
  </si>
  <si>
    <t>Increase coopearation among countries and regions for preparedness and response efforts</t>
  </si>
  <si>
    <t>Incentivising additional investments in pandemic PPR</t>
  </si>
  <si>
    <t>SPAR</t>
  </si>
  <si>
    <t>Gender-related Impacts &amp; Safeguards</t>
  </si>
  <si>
    <t>Develop and test SOPs/documents that include standard requirements of PPE and other safety measures for departments, facilities and settings that store/maintain/handle biological agents of high consequence and toxins. </t>
  </si>
  <si>
    <t>11.2 - Human resources are available to effectively implement IHR</t>
  </si>
  <si>
    <t>P.4.2 - Surveillance of AMR (SPAR: N/A)</t>
  </si>
  <si>
    <t>R5.1 - RCCE system for emergencies</t>
  </si>
  <si>
    <t>Civil society</t>
  </si>
  <si>
    <t>Other</t>
  </si>
  <si>
    <t>High</t>
  </si>
  <si>
    <t>Percentage of PF projects’ activities that support gaps identified in countries’ National Action Plans for Health Security (NAPHS), or other relevant plans</t>
  </si>
  <si>
    <t>Funds utilized for project-level M&amp;E as a proportion of project funds initially allocated for M&amp;E</t>
  </si>
  <si>
    <t>Sustained and/or increased investments in domestic and external PPR funding</t>
  </si>
  <si>
    <t>Ensuring administrative/operational efficiency of Pandemic Fund resources</t>
  </si>
  <si>
    <t>Impact on populations who are vulnerable and marginalized &amp; Safeguards</t>
  </si>
  <si>
    <t>Establish an information security system for all sensitive documentation in facilities where biological agents of high consequence and toxins are stored.  </t>
  </si>
  <si>
    <t xml:space="preserve">11.3 - Well-functioning competency based continuing education program is available for multisectoral workforce </t>
  </si>
  <si>
    <t>P.5.1 - Surveillance of zoonotic diseases (SPAR: C.12.1)</t>
  </si>
  <si>
    <t>R5.2 - Risk communication</t>
  </si>
  <si>
    <t>Gender equality incoporated in activities implemented through the proposals</t>
  </si>
  <si>
    <t>Effective stewardship of pandemic preparedness funds</t>
  </si>
  <si>
    <t>Data sharing Impacts &amp; Safeguards</t>
  </si>
  <si>
    <t>Develop a strategy for identifying and preventing biohacking and unsafe research performed outside of official laboratories and safety oversight associated with biosafety regulations (along with internal security and defence staff). </t>
  </si>
  <si>
    <t>11.4 - Multisectoral workforce surge strategy for public health events is well established and well functional</t>
  </si>
  <si>
    <t>PoE1 - Core capacity requirements at all times for PoEs (airports, ports and ground crossings) (SPAR: C.11.1)</t>
  </si>
  <si>
    <t>R5.3 - Community engagement</t>
  </si>
  <si>
    <t>Extent to which PF-funded activities advance health equity across underserved populations</t>
  </si>
  <si>
    <t>Governance Impacts &amp; Safeguards</t>
  </si>
  <si>
    <t>Implement national biosafety and biosecurity regulations and guidelines with all relevant sectors (such as human, animal, environmental health, defence and stakeholders) with standardized classification and accreditation standards that cover pathogen control and personnel reliability programme requirements.  </t>
  </si>
  <si>
    <t>10.1 - Early warning surveillance systems are well established and functional</t>
  </si>
  <si>
    <t>D.1.1 - Specimen referral and transport system (SPAR: C.4.1)</t>
  </si>
  <si>
    <t>P5.2 - Responding to zoonotic diseases</t>
  </si>
  <si>
    <t>Other Impacts &amp; Safeguards</t>
  </si>
  <si>
    <t>Recommend alternative laboratory techniques that are associated with a lower risk to replace the need for proliferation of biological agents. Develop incident and emergency response programmes in facilities storing biological agents of high consequence and toxins.  </t>
  </si>
  <si>
    <t>10.2 - Well-functioning event verification and investigation system is in place</t>
  </si>
  <si>
    <t>D.1.2 - Laboratory quality system (SPAR: C.4.3)</t>
  </si>
  <si>
    <t>P5.3 - Sanitary animal production practices</t>
  </si>
  <si>
    <t>Develop and implement equipment operation and maintenance plans at laboratories storing pathogens of high consequence or security concern.  </t>
  </si>
  <si>
    <t>10.3 - Systematic analysis of surveillance data and information sharing for action is in place</t>
  </si>
  <si>
    <t>D.1.3 - Laboratory testing capacity modalities (SPAR: C.4.4)</t>
  </si>
  <si>
    <t>R1.1, R1.2, R1.3, R1.4, R1.5 - Emergency Preparedness</t>
  </si>
  <si>
    <t>Establish biosafety/biosecurity officers and, where necessary, biosafety/biosecurity committees at least in national reference laboratories (with potential expansion to all laboratories across relevant sectors), supported by the appropriate regulatory base, training/certification and competency</t>
  </si>
  <si>
    <t>9.1 - Specimen referral and transport system is in place for all relevant sectors</t>
  </si>
  <si>
    <t>D.1.4 - Effective national diagnostic network (SPAR: C.4.5)</t>
  </si>
  <si>
    <t>R3.3 - Continuity of essential health services (EHS)</t>
  </si>
  <si>
    <t>Conduct a risk assessment and survey for accidental or intentional misuse of biological agents of high consequence and toxins in all relevant sectors. </t>
  </si>
  <si>
    <t>9.2 - Laboratory quality system is in place </t>
  </si>
  <si>
    <t>P.7.1 - Whole-of-government biosafety and biosecurity system is in place for human, animal and agriculture facilities (SPAR: C.4.2)</t>
  </si>
  <si>
    <t>PoE 2 - Public health response at points of entry</t>
  </si>
  <si>
    <t>Identify priority actions for strengthening capacity for managing biosafety and biosecurity related risks. </t>
  </si>
  <si>
    <t>9.3 - Laboratory testing for detection of priority diseases is in place</t>
  </si>
  <si>
    <t>P.7.2 - Biosafety and biosecurity training and practices in all relevant sectors (including human, animal and agriculture) (SPAR: N/A)</t>
  </si>
  <si>
    <t>P8.1- Vaccine’s coverage (measles) as part of national programme</t>
  </si>
  <si>
    <t>Develop strategies, programmess and tools for monitoring biosafety and biosecurity requirements in all departments, facilities and settings in all relevant sectors working with biological agents of high concern at the national and subnational levels. </t>
  </si>
  <si>
    <t>9.4 - Effective national diagnostic network is in place</t>
  </si>
  <si>
    <t>D.3.1 - Multisectoral workforce strategy (SPAR: N/A)</t>
  </si>
  <si>
    <t>P8.2 - National vaccine access and delivery</t>
  </si>
  <si>
    <t>Adapt in-service and continuing education training curricula, SOPs, toolkits, good microbiological practices and procedures, risk assessment and procedures to comply with biosafety and biosecurity rules and regulations and align with international best practices.  </t>
  </si>
  <si>
    <t>5.1 - Multisectoral surveillance system is in place for priority zoonotic diseases/pathogens</t>
  </si>
  <si>
    <t>D.3.2 - Human resources for implementation of IHR (SPAR: C.6.1)</t>
  </si>
  <si>
    <t>P8.3 - Mass vaccination for epidemics of VPDs</t>
  </si>
  <si>
    <t>Train and oversee facilities that are housing or working with biological agents of high consequence and toxins to comply with biosafety and biosecurity rules and regulations.  </t>
  </si>
  <si>
    <t xml:space="preserve">20.1 - Routine core capacities at PoEs </t>
  </si>
  <si>
    <t>D.3.3 - Workforce training (SPAR: N/A)</t>
  </si>
  <si>
    <t>Begin developing sustained academic and continuing education, and training programmes for biosafety and biosecurity aligned with international best practices.  </t>
  </si>
  <si>
    <t>4.2 - The surveillance system for AMR is in place</t>
  </si>
  <si>
    <t>D.3.4 - Workforce surge during a public health event (SPAR: C.6.2)</t>
  </si>
  <si>
    <t>Develop/adapt training module on biosafety and biosecurity in the list of modules for specialized and continuing education of healthcare professionals. </t>
  </si>
  <si>
    <t>PVS II-3 - Quarantine and border security</t>
  </si>
  <si>
    <t>Develop specific training programmes on biosafety and biosecurity for staff in relevant sectors (such as animal health, defence, security, points of entry, etc.). </t>
  </si>
  <si>
    <t>N/A</t>
  </si>
  <si>
    <t>PVS II-4 - Surveillance and early detection</t>
  </si>
  <si>
    <t>Develop protocols, SOPs, and technical guidelines for regular review and update of the multisectoral workforce strategy which should include all relevant sectors and cadres of public health professionals (e.g., epidemiologists, risk communications specialists, IT specialists, legal/policy experts, veterinarians/livestock specialists, and community health workers).</t>
  </si>
  <si>
    <t>PVS II-9 - Antimicrobial resistance and antimicrobial use</t>
  </si>
  <si>
    <t>Conduct advocacy to relevant stakeholders, including ministries of health, finance, planning and administration/civil service, to implement the strategy.</t>
  </si>
  <si>
    <t>PVS II-1 - Veterinary laboratory diagnosis</t>
  </si>
  <si>
    <t xml:space="preserve">Develop minimum standards for human health staffing levels. </t>
  </si>
  <si>
    <t>PVS I-1 - Professional and technical staffing of the Veterinary Services</t>
  </si>
  <si>
    <t>Establish a national case for investment in human resources for health as a vital component of the Sustainable Development Goals, universal health coverage, health security and universal access to healthcare.</t>
  </si>
  <si>
    <t>PVS I-2 - Competency and education of veterinarians and veterinary paraprofessionals</t>
  </si>
  <si>
    <t>Develop a framework to promote the social, legal and economic protection and rights of healthcare workers in health emergencies including occupational safety of health workers</t>
  </si>
  <si>
    <t>PVS I-3 - Continuing education</t>
  </si>
  <si>
    <t>Create appropriate job classification and job description for health workers at all levels of relevant ministries, with clear career progression.</t>
  </si>
  <si>
    <t xml:space="preserve">Participate and contribute to the development of protocols, SOPs and technical guidelines for regular review and update of the multisectoral workforce strategy. </t>
  </si>
  <si>
    <t>Document a separate workforce strategy for human resources for the animal and environmental health sectors, if not already included as part of the public health workforce strategy.</t>
  </si>
  <si>
    <t>Develop minimum standards for animal (domestic animals and wildlife) and environmental staffing levels.</t>
  </si>
  <si>
    <t>Monitor policies and plans to increase the multisector animal and human health workforce, and to promote the recruitment and retention of qualified multidisciplinary staff.</t>
  </si>
  <si>
    <t>Establish a database of human resources in all relevant sectors and levels of the public health system that can provide multidisciplinary health personnel during public health emergencies with SOPs for updating and maintenance.</t>
  </si>
  <si>
    <t>Map and publish up to date metrics on workforce per capita for each vital category including community health workers and nonprofessional volunteers available at the national and subnational levels.</t>
  </si>
  <si>
    <t>Develop mechanisms to facilitate the rapid deployment of local and foreign healthcare workers during public health emergencies (including workforce from Global Strategy Preparedness Network (GSPN) and Global Outbreak Alert and Response Network (GOARN)).</t>
  </si>
  <si>
    <t>Establish terms of reference and job descriptions for subnational level (provincial, district) rapid response teams and public health officer in-charge of outbreak preparedness and response</t>
  </si>
  <si>
    <t>Develop and implement capacity building package and plan including basic training for community health workers and volunteers, civil societies and community-based organization on prevention, early detection, preparedness, readiness and response to health emergencies at community and local levels.</t>
  </si>
  <si>
    <t>Recruit certified professionals with veterinary or para-veterinary skills to occupy at least 80% of positions</t>
  </si>
  <si>
    <t>Mobilize workforce to increase the multisectoral workforce for IHR implementation</t>
  </si>
  <si>
    <t>Provide information to the database of in-country multidisciplinary subject matter experts from relevant sectors.</t>
  </si>
  <si>
    <t>Provide relevant workforce for deployment during public health emergencies</t>
  </si>
  <si>
    <t>Establish standardized workforce competencies in each relevant sector to guide training, including the One Health approach</t>
  </si>
  <si>
    <t xml:space="preserve">Develop and implement competency based education programmes that include outbreak preparedness and control for at least one group of professionals, such as public health officers, surveillance officers, nurses, midwives, general medical practitioners, veterinarians, or para-veterinarians. </t>
  </si>
  <si>
    <t xml:space="preserve">Develop and implement short competency-based trainings on surveillance, outbreak preparedness and response including the One Health approach for specific cadres at the national level, at minimum. </t>
  </si>
  <si>
    <t>Conduct at least one level of field epidemiology training programme (FETP) (basic, intermediate or advanced) or comparable applied epidemiology training programme in the country or in another country through an existing agreement.</t>
  </si>
  <si>
    <t>Develop quality and cost-effective advanced training resources (online training, mentorship, face to face, etc.).</t>
  </si>
  <si>
    <t>Organize trainings for managers and leaders to improve management skills.</t>
  </si>
  <si>
    <t>Define rules and incentives to facilitate and ensure participation of all healthcare workers in relevant in-service training programmes</t>
  </si>
  <si>
    <t xml:space="preserve">Provide and establish standardized workforce competencies for relevant sectors including the One Health approach. </t>
  </si>
  <si>
    <t xml:space="preserve">Participate in competency based education, trainings, programmes where relevant to sector. </t>
  </si>
  <si>
    <t xml:space="preserve">Conduct at least one level of field epidemiology training programme for Veterinarians (FETPV) or comparable applied epidemiology training programme in the country or in another country through an existing agreement. </t>
  </si>
  <si>
    <t>Develop professional development and trainings for legal workforce on public health law including public health emergency legal preparedness at the national level</t>
  </si>
  <si>
    <t xml:space="preserve">Implement multisectoral workforce surge strategic plan for public health events/emergencies at national level </t>
  </si>
  <si>
    <t>Develop or update policy for surge staffing for public health emergency response for staff welfare, overtime, insurance measures</t>
  </si>
  <si>
    <t xml:space="preserve">Develop and implement training package to orient and build capacity of multisectoral surge workforce at national level </t>
  </si>
  <si>
    <t xml:space="preserve">Develop and maintain a network of trained multisectoral surge teams at national level. </t>
  </si>
  <si>
    <t>Document and implement the procedures for pre-deployment, deployment and post-deployment of multisectoral surge workforce at national level</t>
  </si>
  <si>
    <t>Develop terms of references of all relevant units and departments based on the health sector workforce surge strategic plan at all levels.</t>
  </si>
  <si>
    <t>Develop and implement rosters for surge workforce in health sector at national level</t>
  </si>
  <si>
    <t>Conduct AAR/IAR for real events or simulation exercises to review functionality of multisectoral surge workforce strategic plan</t>
  </si>
  <si>
    <t xml:space="preserve">Develop terms of references of all relevant units and departments of relevant sectors at all levels to support public health events/emergencies. </t>
  </si>
  <si>
    <t>Develop rosters for surge workforce from other sectors for public health events/emergencies</t>
  </si>
  <si>
    <t>Identify training needs for relevant surge workforce in other sectors for public health events/emergencies</t>
  </si>
  <si>
    <t>Participate in AAR/IAR for real events or simulation exercise to review functionality of multisectoral surge workforce strategic plan</t>
  </si>
  <si>
    <t>Establish a mechanism  for other sector workforce  to participate in multisectoral surge teams at national level for public health events/emergencies</t>
  </si>
  <si>
    <t>Map cross-sectoral surveillance stakeholders and identify focal points for better data/information/intelligence exchange, coordination, and collaboration </t>
  </si>
  <si>
    <t>Conduct multisectoral assessments4 of public health risks at the national level and match surveillance capacities to prioritized hazards </t>
  </si>
  <si>
    <t>Implement national public health surveillance strategies and enhance capacities and coordination mechanism for prioritized hazards. </t>
  </si>
  <si>
    <t>Train health and public health workers (clinicians, laboratorians, surveillance officers) in SOPs for detecting and assessing prioritized risks.  </t>
  </si>
  <si>
    <t>Develop strategies and mechanisms for cross-border surveillance, such as at points of entry, and regular data and information sharing between public health authorities in neighbouring countries. </t>
  </si>
  <si>
    <t>Expand core IBS and EBS systems, extending coverage to all relevant public, private and nontraditional health services. </t>
  </si>
  <si>
    <t>Establish immediate and weekly reporting mechanisms and feedback loops for the reporting units and investigate and assess the reported cases or events with outbreak potential for public health response, including linking to the laboratory results and sharing information with other sectors.  </t>
  </si>
  <si>
    <t>Conduct regular after-action reviews of major events.  </t>
  </si>
  <si>
    <t>Establish and test complementary5, more appropriate surveillance approaches to fill identified gaps for prioritized risks. </t>
  </si>
  <si>
    <t>Digitize surveillance processes where appropriate, giving prioritization on points of data collection </t>
  </si>
  <si>
    <t>Participate in multisectoral, evidence-based assessments of public health risks for planning and prioritization at the national level, and match surveillance capacities to prioritized risks </t>
  </si>
  <si>
    <t>Train relevant workers (veterinarians, laboratorians, surveillance officers) in SOPs for detecting and assessing prioritized risks in relevant sectors. </t>
  </si>
  <si>
    <t>Coordinate and collaborate with the public health surveillance team, including orientation to other sector capacities (animal health) at the district and province levels) </t>
  </si>
  <si>
    <t>Share information with the public health team on any event that can impact health security  </t>
  </si>
  <si>
    <t>Participate in after-action reviews of events and share experiences and lessons learned with other sectors. </t>
  </si>
  <si>
    <t>Designate intermediate level focal points to coordinate and undertake core functions. </t>
  </si>
  <si>
    <t>Establish rapid communication pathways between teams operating across levels and sectors. </t>
  </si>
  <si>
    <t>Conduct training and activate EWAR capacities, systems, SOPs at national and intermediate levels. </t>
  </si>
  <si>
    <t>Digitize EWAR processes as a function of routine surveillance systems where appropriate. </t>
  </si>
  <si>
    <t>Strengthen data flows and routine reporting mechanisms at all levels.  </t>
  </si>
  <si>
    <t>Interconnect systems with decision-making authorities and resourced capacity for pre-emptive (before the first case) and early action. Identify focal persons/units to receive event details and risk assessments.  </t>
  </si>
  <si>
    <t>Train RRTs with adequate resources to undertake outbreak/public health investigations and responses for prioritized risks. </t>
  </si>
  <si>
    <t>Develop and implement mechanisms for routine monitoring and periodic evaluation of core EWAR functions. </t>
  </si>
  <si>
    <t>Test the performance of EWAR functions, systems and capacities across levels and update the EWAR as required </t>
  </si>
  <si>
    <t>Implement multisectoral communication and collaboration, including, for example routine exchange of data, information and intelligence between One Health partners, joint verification of signals, and investigations and risk assessments of events related to zoonoses </t>
  </si>
  <si>
    <t>Conduct training on data analysis and report development at national and intermediate levels. </t>
  </si>
  <si>
    <t>Conduct annual or monthly analysis of surveillance data for continuous monitoring of events of potential concern for public health and health security, including routine trend analyses and data quality assessment at national level. </t>
  </si>
  <si>
    <t>Establish standards and training to integrate data and information sources from multisectoral partners.  </t>
  </si>
  <si>
    <t>Establish feedback loops for sharing analytic insights, from national to intermediate levels at a minimum and across sectors </t>
  </si>
  <si>
    <t>Develop standards and training for quality data collection for routine and ad hoc reporting of unusual or unexpected events in place at healthcare facility level. </t>
  </si>
  <si>
    <t>Develop standards and training for analysis of data from multiple sectors to support joint risk assessment </t>
  </si>
  <si>
    <t>Participate in feedback loops of sharing analytics insights between sectors. </t>
  </si>
  <si>
    <t xml:space="preserve">Expand service agreement with courier services (public or private) for transportation of most priority pathogens from subnational to national level (or from all subnational levels to reference laboratories). </t>
  </si>
  <si>
    <t>Train healthcare workers on sample collection, secured packing and storage before transportation for suspected cases of priority diseases. </t>
  </si>
  <si>
    <t>Train staff from courier companies and health facilities on appropriate management of specimens from suspected cases of priority diseases.  </t>
  </si>
  <si>
    <t>Establish formal agreements with neighbouring/partner countries if they are responsible for the testing of referred specimens. </t>
  </si>
  <si>
    <t xml:space="preserve">Provide prepositioned outbreak investigation kits (sample collection and transportation kits) at intermediate levels and facilities as applicable. </t>
  </si>
  <si>
    <t>Develop a system for data collection, analysis and M&amp;E for specimen referral and transport system, including turnaround time and specimen integrity.  </t>
  </si>
  <si>
    <t>Conduct IAR/AAR or SimEx, with all relevant sectors, to confirm functionality of specimen referral systems in all health facilities (including public and private) at all levels </t>
  </si>
  <si>
    <t>Develop and publish a national document on registration procedure for in vitro diagnostic devices and other relevant devices. </t>
  </si>
  <si>
    <t>Establish a national quality assessment programme for peripheral laboratories testing for diseases with epidemic potential.   </t>
  </si>
  <si>
    <t>Implement a system of inspecting and licensing laboratories, including using local adaptations of international standards and norms and obtaining required funding and human resources. </t>
  </si>
  <si>
    <t xml:space="preserve">Implement minimum standards for certification or licensing, using international standards adapted to the local setting. </t>
  </si>
  <si>
    <t>Develop a system of regulation of laboratories including, inspecting and licensing against the minimum standards. </t>
  </si>
  <si>
    <t xml:space="preserve">Allocate sufficient funding and human resources for the implementation of the laboratory regulation system. </t>
  </si>
  <si>
    <t>Train and retrain relevant laboratory staff in the inspection of laboratories based upon minimum standards.  </t>
  </si>
  <si>
    <t>Implement the minimum standards for certification or licensing, as a part of the system for regulation of laboratories </t>
  </si>
  <si>
    <t>Train/retrain healthcare workers on laboratory quality principles and procedures.   </t>
  </si>
  <si>
    <t>Update undergraduate and post graduate curricula of relevant fields (including medicine, laboratory technicians and other relevant healthcare workers) to include laboratory quality standards in relevant modules. </t>
  </si>
  <si>
    <t>Review/update or develop national laboratory policy(ies) to reflect strategies and procedures developed for the testing of priority diseases. </t>
  </si>
  <si>
    <t xml:space="preserve">Train and equip laboratories from all relevant sectors involved in laboratory detection of the country’s endemic and priority diseases, based on the national testing algorithms and national laboratory administrative and technical structures. </t>
  </si>
  <si>
    <t xml:space="preserve">Implement national proficiency and quality assurance processes for all tests conducted for the country’s endemic and priority diseases. </t>
  </si>
  <si>
    <t xml:space="preserve">Develop capacity for in country production/procurement processes for acquiring necessary media and reagents for performance of laboratory tests for priority diseases. </t>
  </si>
  <si>
    <t xml:space="preserve">Supply required equipment to support laboratory tests for priority diseases (such as molecular testing, bacterial culture with antimicrobial sensitivity testing (AST), and access to sequencing, etc.) based on laboratory level in the tiered laboratory network and adhere to recommended maintenance procedures. </t>
  </si>
  <si>
    <t xml:space="preserve">Provide funding or support for implementation of capacity building plans for national reference laboratories performing testing for priority diseases alongside ongoing monitoring and assessment visits to assure implementation. </t>
  </si>
  <si>
    <t xml:space="preserve">Develop a plan for conducting assessment visits in subnational laboratories (performing testing for priority diseases) to assess capacities in conformity with the national testing strategy and produce a capacity building plan for each laboratory to address any identified gaps. </t>
  </si>
  <si>
    <t>Identify (and train, if necessary) a subnational pool of individuals capable of performing assessment visits and provide ongoing support to national reference laboratories to assure the implementation of capacity building plans. </t>
  </si>
  <si>
    <t>Establish mechanisms and protocols for timely and appropriate sharing of information generated by laboratory testing in all relevant sectors, especially linking laboratory data with surveillance and risk assessment.  </t>
  </si>
  <si>
    <t>Identify essential tests unable to be performed and prioritize developing that capacity within one year with domestic or donor funding. </t>
  </si>
  <si>
    <t xml:space="preserve">Conduct SimEx and AAR (when relevant) to test functionality of laboratory testing capacity for detection of priority diseases at the national level. </t>
  </si>
  <si>
    <t xml:space="preserve">Develop and disseminate SOPs for tiered testing for each priority disease including point of care/rapid diagnosis and specimen referral systems to the appropriate laboratory, ideally within the framework of a national laboratory policy, for each priority disease. </t>
  </si>
  <si>
    <t>Develop in-service training plans for all staff that include task-based training, refresher training and mentoring in their appropriate technical and administrative areas in line with the national tiered testing approaches.  </t>
  </si>
  <si>
    <t>Allocate resources (human and material) to conduct appropriate diagnostic testing at the subnational level in line with the SOPs for tiered testing or national laboratory policy if available.  </t>
  </si>
  <si>
    <t xml:space="preserve">Develop a real-time laboratory information management system (LIMS) that can be deployed across the tiered network and interoperable with other health information management systems. </t>
  </si>
  <si>
    <t xml:space="preserve">Collect data from diagnostic network across the country, shared with relevant national authorities including epidemiology departments, collated with all other health data for regular analysis and planning. </t>
  </si>
  <si>
    <t>Conduct SimEx and AAR (when relevant) to monitor and evaluate functionality of the national diagnostic network into routine systems as well as during special circumstances like public health emergencies. </t>
  </si>
  <si>
    <t>Establish mechanisms and procedures to exchange surveillance information on zoonotic diseases among relevant sectors (and wider when needed), ideally through electronic systems and/or an interoperability platform  </t>
  </si>
  <si>
    <t>Train responsible staff for specific aspects of surveillance and management of priority zoonotic diseases at national, subnational and local levels.  </t>
  </si>
  <si>
    <t>Conduct joint risk assessment to identify high-risk areas to develop risk-based surveillance where/when appropriate, and to inform risk management and communication for an effective coordinated preparedness and response to zoonotic diseases. </t>
  </si>
  <si>
    <t>Develop and include modules on zoonotic disease management using a One Health approach in mid-level training programmes and public health education.  </t>
  </si>
  <si>
    <t>Incorporate a module on zoonotic diseases and interaction between human/animal/environment interface to undergraduate and relevant postgraduate courses in relevant medical curricula, including medical administrators. </t>
  </si>
  <si>
    <t>Establish a mechanisms for the operational surveillance for priority animal diseases (including zoonotic diseases) throughout the whole country. </t>
  </si>
  <si>
    <t>Plan and prioritize capacity building activities on coordinated surveillance system for priority zoonotic diseases/pathogens using the results of the WOAH Performance of Veterinary Services (PVS) evaluation (or relevant tool of the PVS pathway) and of the IHR-PVS national bridging workshops.  </t>
  </si>
  <si>
    <t>Identify and map high-risk settings for zoonotic diseases that have a potential to cause an epidemic. </t>
  </si>
  <si>
    <t>Ensure sustainable funds are available for the implementation of the plan to have all the routine capacities prescribed in IHR Annex 1B in place and functioning in at least some of the designated PoEs, for all hazards, including biological.  </t>
  </si>
  <si>
    <t>Conduct regular trainings to ensure that all relevant staff at some of the designated PoEs are knowledgeable about the SOPs for the establishment and maintenance of core capacities for all hazards, and that these are functional, as per IHR (2005) Annex 1B. </t>
  </si>
  <si>
    <t>Integrate surveillance activities in at least some of the designated PoEs within the national surveillance system for all hazards, including biological.  </t>
  </si>
  <si>
    <t>Conduct regular monitoring and evaluation exercises to assess the functionality and sustainability of core capacities at some of the designated PoEs.</t>
  </si>
  <si>
    <t>Sharing of information and pooling of available resources regularly by relevant stakeholders in other sectors with the public health sector to maintain routine core capacities at some PoEs. </t>
  </si>
  <si>
    <t>Participation by all relevant stakeholders across sectors on regular monitoring and evaluation activities, as well as continuous improvement actions, to ensure that routine capacities remain fully developed and functional at some designated PoEs. </t>
  </si>
  <si>
    <t>Establish an external quality assessment programme for the national reference laboratory and ensure that the national reference laboratory can conduct confirmatory or additional testing.  </t>
  </si>
  <si>
    <t>Provide adequate equipment, procurement and maintenance, and supplies for laboratories supporting AMR surveillance and notification of AMR events.  </t>
  </si>
  <si>
    <t>Develop a national surveillance protocol including surveillance targets, laboratory standards, priority specimens, pathogens and drug– bug combinations, sampling strategy, defined datasets, metrics, data production, analysis and reporting, quality management, monitoring and evaluation.  </t>
  </si>
  <si>
    <t>Identify functional AMR surveillance sites in the health sector and in foods production chains to achieve national or subnational representativeness.  </t>
  </si>
  <si>
    <t>Initiate AMR surveillance at pilot or representative regional and referral hospitals. </t>
  </si>
  <si>
    <t>Train sufficient manpower to collect, analyze and report on AMR data. </t>
  </si>
  <si>
    <t>Define sectoral AMR surveillance objectives and develop a sectoral AMR surveillance strategy aligned with national surveillance. </t>
  </si>
  <si>
    <t>Define laboratory standards and capacity requirements that laboratories must meet to participate in sectoral AMR surveillance. </t>
  </si>
  <si>
    <t>Develop steps to strengthen laboratory capacity to sustainably identify and perform identification and antibiotic susceptibility testing of all targeted pathogens. </t>
  </si>
  <si>
    <t xml:space="preserve">Develop strategy, tools and procedures in all relevant sectors to reinforce safety and security of specimen referral and transport. </t>
  </si>
  <si>
    <t xml:space="preserve">Conduct trainings on sample shipment and referral in all relevant sectors. </t>
  </si>
  <si>
    <t xml:space="preserve">Participate in SimEx and AAR on specimen referral and transport systems (including public and private laboratories) by all relevant sectors. </t>
  </si>
  <si>
    <t xml:space="preserve">Identify minimum standards to obtain license for laboratories in all relevant sectors. </t>
  </si>
  <si>
    <t xml:space="preserve">Enhance laboratory quality management system involving experts from all relevant sectors.  </t>
  </si>
  <si>
    <t xml:space="preserve">Provide advanced trainings on ISO and other standards for implementation of quality assurance systems in all relevant sectors </t>
  </si>
  <si>
    <t xml:space="preserve">Map laboratory capacity in other sectors to test human specimens during emergencies.  </t>
  </si>
  <si>
    <t xml:space="preserve">Conduct proficiency testing in animal health laboratories for priority zoonotic diseases and encourage twinning laboratories from human and animal health sectors. </t>
  </si>
  <si>
    <t xml:space="preserve">Participate and/or conduct SimEx and AAR (when relevant) to test functionality of laboratory testing capacity at the national level. </t>
  </si>
  <si>
    <t xml:space="preserve">Draft/review regulatory/legislative/policies for animal health laboratories to cover essential elements of diagnostic services including but not limited to:
Regular participation in regional lab networks and collaboration with regional laboratories when national testing capacities are not available 
Trainings on diagnostic techniques including molecular and sequencing capacities, or access to these capacities, and other areas including laboratory leadership 
Available resources for procurement of reagents/equipment/consumables by animal health laboratories. </t>
  </si>
  <si>
    <t xml:space="preserve">Develop mechanisms for availability, accessibility and affordability of laboratory material for all laboratories involved in the national diagnostic network (including public and private laboratories). </t>
  </si>
  <si>
    <t xml:space="preserve">Incorporate animal health laboratories, including tier-specific roles and responsibilities, into laboratory networking strategy. </t>
  </si>
  <si>
    <t xml:space="preserve">Participate in SimEx and AAR on national diagnostic network (including public and private laboratories).  </t>
  </si>
  <si>
    <t xml:space="preserve">Defined set of common pathogens identified and, regularly feeding into an official WHO list of drug-resistant bacteria, viruses, parasites and fungi of public health importance </t>
  </si>
  <si>
    <t xml:space="preserve">Constant monitoring of the transmission and emergence of resistance to older and newer drugs inplace. </t>
  </si>
  <si>
    <t>Enrolled in the WHO Global Antimicrobial Resistance and Use Surveillance System (GLASS)</t>
  </si>
  <si>
    <t>Undertake timely and complete sharing of quality AMR and antimicrobial consumption data with GLASS, plus use of country data for national policy development and PPR at (sub)national level</t>
  </si>
  <si>
    <t>Integrated One Health surveillance and collaboration mechanism inplace across human health (GLASS) and animals/agriculture (ANIMUSE, INfarm, etc.).</t>
  </si>
  <si>
    <t>Activate/Scaled-up detection, investigation and containment of outbreaks of drug-resistant infections in healthcare facilities.</t>
  </si>
  <si>
    <t xml:space="preserve">Active Monitoring of antimicrobial consumption across the One Health spectrum inplace, including in human, animal, and environmental sectors in collaboration with all relevant government agencies/sectors </t>
  </si>
  <si>
    <t xml:space="preserve">Undertake Joint investigations into healthcare-associated outbreaks to provide early warning of drug-resistant pathogens with epidemic and pandemic potential. </t>
  </si>
  <si>
    <t>Activate Multisectoral collaborations to increase surveillance capacity across the One Health spectrum, including identification of transmission patterns of (drug-resistant) bacteria and viruses.</t>
  </si>
  <si>
    <t>Identified/mapped bacteriology laboratory capacity at all levels of health systems, as per the WHO AMR Diagnostic Initiative,</t>
  </si>
  <si>
    <t>Updated strategic and technical/operational national guidance</t>
  </si>
  <si>
    <t>Initiated AMR assessments using standardized tools</t>
  </si>
  <si>
    <t>Mechanism for technical assistance and external quality control identified and operational.</t>
  </si>
  <si>
    <t>Adopted standards inplace, e.g., for new genotypic markers of resistance, and existing and new breakpoints for antimicrobial susceptibility for common pathogens, in coordination/collaboration with global partners and stakeholder</t>
  </si>
  <si>
    <t>Mapped reference laboratories for AMR that meet term of reference for WHO-designated AMR reference laboratories.</t>
  </si>
  <si>
    <t>Functional laboratory management information systems identified and inplace, to enable real-time electronic monitoring of the emergence and spread of resistance and trigger a timely response to outbreaks of (drug-resistant) infections.</t>
  </si>
  <si>
    <t xml:space="preserve">Identified national lab capacity and infrastructure with innovative technologies (e.g. genome sequencing, expanded banks of samples and isolates) to support researchers and clinicians. </t>
  </si>
  <si>
    <t>AMR training and resources are identified and operational for health emergency workforce.</t>
  </si>
  <si>
    <t>Monitoring and evaluation and implementation template - Incl. theory of change</t>
  </si>
  <si>
    <t>Overview of template</t>
  </si>
  <si>
    <t>Formatting guide</t>
  </si>
  <si>
    <t>Throughout the template the following formatting conventions are used:</t>
  </si>
  <si>
    <t>Cells:</t>
  </si>
  <si>
    <t>Cells with row or column description or other hardcoded inputs, please do not change these cells</t>
  </si>
  <si>
    <t>Descriptions or notes for the user</t>
  </si>
  <si>
    <t>Cells, rows, or columns that are no longer relevant given inputs provided elsewhere</t>
  </si>
  <si>
    <t>Please fill all orange cells</t>
  </si>
  <si>
    <t>Tabs:</t>
  </si>
  <si>
    <t>Helper sheets to show what content follows in subsequent sheets</t>
  </si>
  <si>
    <t>Tabs for countries to input data</t>
  </si>
  <si>
    <t>PF proposal outputs</t>
  </si>
  <si>
    <t>Instructions: Complete this section</t>
  </si>
  <si>
    <r>
      <rPr>
        <b/>
        <sz val="11"/>
        <color theme="1"/>
        <rFont val="Calibri"/>
        <family val="2"/>
        <scheme val="minor"/>
      </rPr>
      <t>Description:</t>
    </r>
    <r>
      <rPr>
        <sz val="11"/>
        <color theme="1"/>
        <rFont val="Calibri"/>
        <family val="2"/>
        <scheme val="minor"/>
      </rPr>
      <t xml:space="preserve">
This section contains an overview of the different components of a theory of change, with decriptions of each component</t>
    </r>
  </si>
  <si>
    <t>Goal:</t>
  </si>
  <si>
    <t>Inputs</t>
  </si>
  <si>
    <t>Activities</t>
  </si>
  <si>
    <t>Outputs</t>
  </si>
  <si>
    <t>Outcomes</t>
  </si>
  <si>
    <t xml:space="preserve">Impact </t>
  </si>
  <si>
    <t xml:space="preserve">        Risks and mitigation measures</t>
  </si>
  <si>
    <t>Financial, human, material, technological and information resources required to deliver the objective (including funding, time constraints, personnel and equipment).</t>
  </si>
  <si>
    <t>Actions needed to bring about the anticipated outputs and outcomes</t>
  </si>
  <si>
    <t>Summary of anticipated deliverables resulting from process-related activities (e.g. reports, number of people trained, etc.)</t>
  </si>
  <si>
    <t>Changes that are likely to come about directly or indirectly as a result of activities implemented, with a focus on quantitative measures or indicators</t>
  </si>
  <si>
    <t>The impact you will measure - this indicator will show that you have achieved measureable results for the population.</t>
  </si>
  <si>
    <t>Foreseeable internal and external risks that could interfere with implementation and prevent you from achieving the desired results; identify possible mitigation measures.</t>
  </si>
  <si>
    <t>Assumptions: Factors that need to remain unchanged in order for you to achieve the anticipated results</t>
  </si>
  <si>
    <t>Enabling Factors: Factors that are critical for implementation efforts to be sustainable over time (e.g. political commitment, financing, etc.)</t>
  </si>
  <si>
    <r>
      <rPr>
        <b/>
        <sz val="11"/>
        <color theme="1"/>
        <rFont val="Calibri"/>
        <family val="2"/>
        <scheme val="minor"/>
      </rPr>
      <t>Instructions</t>
    </r>
    <r>
      <rPr>
        <sz val="11"/>
        <color theme="1"/>
        <rFont val="Calibri"/>
        <family val="2"/>
        <scheme val="minor"/>
      </rPr>
      <t xml:space="preserve">
Complete the following three sections by filling in all orange fields:
- Section A - Questions structured along the Pademic Fund-related JEE (or related SPARs) and PVS indicators
- Section B - Questions on additional areas covered by the Pandemic Fund Results Framework
- Section C - Questions on inputs to evaluate effective use of funds</t>
    </r>
  </si>
  <si>
    <t>Section A - Questions structured along the Pademic Fund-related JEE (or related SPARs) and PVS indicators</t>
  </si>
  <si>
    <t>From Benchmarks 2.0 template</t>
  </si>
  <si>
    <t>From developing funding proposals template (Table 7)</t>
  </si>
  <si>
    <t>From costing tool template (Table 7)</t>
  </si>
  <si>
    <t>Pandemic Fund priority area</t>
  </si>
  <si>
    <t>Pandemic Fund-related JEE/PVS indicators</t>
  </si>
  <si>
    <t>Respective Pandemic Fund-related SPAR indicators</t>
  </si>
  <si>
    <t>Will you focus on this JEE or respective SPAR and PVS for your Pandemic Fund application? Please use the dropdown to indicate your answer</t>
  </si>
  <si>
    <t>Respective benchmark 2.0</t>
  </si>
  <si>
    <t>Which proposed activities would the grant finance? (add all relevant activities/actions here, e.g., as per Benchmark 2.0 actions)</t>
  </si>
  <si>
    <t>How do these activities relate to country-level/regional plans and prioritization?</t>
  </si>
  <si>
    <t>What are the scores of your most recent JEE or SPAR/PVS assessments? Please use the dropdown to indicate your answer</t>
  </si>
  <si>
    <t>How will the proposed activities help you progress towards a demonstrated level of capacity (level 4 or 5) for this JEE/PVS?</t>
  </si>
  <si>
    <t>Why do you think that progressing towards a demonstrated level of capacity (level 4 or 5) for this JEE/PVS is technically feasible? What are your underlying assumptions?</t>
  </si>
  <si>
    <t>Which parties will undertake the actions to achieve the target JEE/PVS and what will be their role?</t>
  </si>
  <si>
    <t>Who is ultimately responisble for implementing the actions required to achieve the target JEE/PVS?</t>
  </si>
  <si>
    <t>What is the total cost to implement this JEE/PVS (USD)?</t>
  </si>
  <si>
    <t>How much of the total costs to implement this JEE/PVS will come from the Pandemic Fund (USD)?</t>
  </si>
  <si>
    <t>How much of the total costs to implement this JEE/PVS will come from co-financing (USD)?</t>
  </si>
  <si>
    <t>How much of the total costs to implement this JEE/PVS will come from co-investing (USD)?</t>
  </si>
  <si>
    <t>How will learnings for this JEE/PVS take place?</t>
  </si>
  <si>
    <t>What processes will monitor whether progress is on track and which changes need to be introduced to remain on track for this JEE/PVS?</t>
  </si>
  <si>
    <t>D.2.1 - Early warning surveillance function</t>
  </si>
  <si>
    <t xml:space="preserve">C.5.1 - Early warning surveillance function </t>
  </si>
  <si>
    <t>10.1 Early warning surveillance systems are well established and functional</t>
  </si>
  <si>
    <t xml:space="preserve">• 
• 
• </t>
  </si>
  <si>
    <t>D.2.2 - Event verification and investigation</t>
  </si>
  <si>
    <t>C.5.2 - Event management</t>
  </si>
  <si>
    <t>10.2 Well-functioning event verification and investigation system is in place</t>
  </si>
  <si>
    <t>D.2.3 - Analysis and information sharing</t>
  </si>
  <si>
    <t>10.3 Systematic analysis of surveillance data and information sharing for action is in place</t>
  </si>
  <si>
    <t>P.4.2 - Surveillance of AMR</t>
  </si>
  <si>
    <t>4.2 The surveillance system for AMR is in place</t>
  </si>
  <si>
    <t>P.5.1 - Surveillance of zoonotic diseases</t>
  </si>
  <si>
    <t>C.12.1 - One Health collaborative efforts across sectors on activities to address zoonoses</t>
  </si>
  <si>
    <t>5.1 Multisectoral surveillance system is in place for priority zoonotic diseases/pathogens</t>
  </si>
  <si>
    <t>PoE1 - Core capacity requirements at all times for PoEs</t>
  </si>
  <si>
    <t xml:space="preserve">C.11.1 - Core capacity requirements at all times for PoEs (airports, ports and ground crossings) </t>
  </si>
  <si>
    <t xml:space="preserve">20.1 Routine core capacities at PoEs </t>
  </si>
  <si>
    <t>D.1.1 - Specimen referral and transport system</t>
  </si>
  <si>
    <t xml:space="preserve">C.4.1 - Specimen referral and transport system </t>
  </si>
  <si>
    <t>9.1 Specimen referral and transport system is in place for all relevant sectors</t>
  </si>
  <si>
    <t>D.1.2 - Laboratory quality system</t>
  </si>
  <si>
    <t xml:space="preserve">C.4.3 - Laboratory quality system </t>
  </si>
  <si>
    <t>9.2 Laboratory quality system is in place </t>
  </si>
  <si>
    <t>D.1.3 - Laboratory testing capacity modalities</t>
  </si>
  <si>
    <t xml:space="preserve">C.4.4 - Laboratory testing capacity modalities </t>
  </si>
  <si>
    <t>9.3 Laboratory testing for detection of priority diseases is in place</t>
  </si>
  <si>
    <t>D.1.4 - Effective national diagnostic network</t>
  </si>
  <si>
    <t>C.4.5 - Effective national diagnostic network</t>
  </si>
  <si>
    <t>9.4 Effective national diagnostic network is in place</t>
  </si>
  <si>
    <t>P.7.1 - Whole-of-government biosafety and biosecurity system is in place for human, animal and agriculture facilities</t>
  </si>
  <si>
    <t>C.4.2 - Implementation of a laboratory biosafety and biosecurity regime</t>
  </si>
  <si>
    <t>7.1 Whole-of-government biosafety &amp; biosecurity system is in place for all sectors including human, animal (domestic animals and wildlife) and environment facilities</t>
  </si>
  <si>
    <t>P.7.2 - Biosafety and biosecurity training and practices in all relevant sectors</t>
  </si>
  <si>
    <t>7.2 Biosafety and biosecurity training and practices in all relevant sectors including human, animal (domestic animals and wildlife) and environment</t>
  </si>
  <si>
    <t>D.3.1 - Multisectoral workforce strategy</t>
  </si>
  <si>
    <t>11.1 An up-to-date multisectoral workforce strategy is in place</t>
  </si>
  <si>
    <t>D.3.2 - Human resources for implementation of IHR</t>
  </si>
  <si>
    <t xml:space="preserve">C.6.1 - Human resources for implementation of IHR </t>
  </si>
  <si>
    <t>11.2 Human resources are available to effectively implement IHR</t>
  </si>
  <si>
    <t>D.3.3 - Workforce training</t>
  </si>
  <si>
    <t xml:space="preserve">11.3 Well-functioning competency based continuing education program is available for multisectoral workforce </t>
  </si>
  <si>
    <t>D.3.4 - Workforce surge during a public health event</t>
  </si>
  <si>
    <t xml:space="preserve">C.6.2 - Workforce surge during a public health event </t>
  </si>
  <si>
    <t>11.4 Multisectoral workforce surge strategy for public health events is well established and well functional</t>
  </si>
  <si>
    <t>Section B - Questions on additional areas covered by the Pandemic Fund Results Framework</t>
  </si>
  <si>
    <t>Will you reach a demonstrated level of capacity (level 4 or 5) in this additional area through this investment? Please use the dropdown to indicate your answer</t>
  </si>
  <si>
    <t>JEE/PVS indicator</t>
  </si>
  <si>
    <t>How will your proposed activities contribute to your progress towards a demonstrated level of capacity in this additional area?</t>
  </si>
  <si>
    <t>Why do you think that progressing towards a demonstrated level of capacity (level 4 or 5) for this additional area is technically feasible? What are your underlying assumptions?</t>
  </si>
  <si>
    <t>R.4.1 - IPC programmes</t>
  </si>
  <si>
    <t>R.4.2 - HCAI surveillance</t>
  </si>
  <si>
    <t>R.4.3 - Safe environment in health facilities</t>
  </si>
  <si>
    <t>R.5.1 - RCCE system for emergencies</t>
  </si>
  <si>
    <t>R.5.2 - Risk communication</t>
  </si>
  <si>
    <t>R.5.3 - Community engagement</t>
  </si>
  <si>
    <t>P.5.2 - Responding to zoonotic diseases</t>
  </si>
  <si>
    <t>P.5.3 - Sanitary animal production practices</t>
  </si>
  <si>
    <t>R.1.1, R.1.2, R.1.3, R.1.4, R.1.5 - Emergency Preparedness</t>
  </si>
  <si>
    <t>R.3.3 - Continuity of essential health services (EHS)</t>
  </si>
  <si>
    <t>P.8.1- Vaccine’s coverage (measles) as part of national programme</t>
  </si>
  <si>
    <t>P.8.2 - National vaccine access and delivery</t>
  </si>
  <si>
    <t>P.8.3 - Mass vaccination for epidemics of VPDs</t>
  </si>
  <si>
    <t>Section C - Questions on inputs to evaluate effective use of funds</t>
  </si>
  <si>
    <t>What are the total expected project funds (USD)?</t>
  </si>
  <si>
    <t>How will monitoring and evaluation be carried out?</t>
  </si>
  <si>
    <t>When will monitoring and evaluation be carried out?</t>
  </si>
  <si>
    <t>What are the total expected monitoring and evaluation costs USD)?</t>
  </si>
  <si>
    <t>How much of the monitoring and evaluation costs will be financed by the Pandemic Fund (USD)?</t>
  </si>
  <si>
    <t>How much of the monitoring and evaluation costs will be financed by co-financing (USD)?</t>
  </si>
  <si>
    <t>How much of the monitoring and evaluation costs will be financed by co-investments (USD)?</t>
  </si>
  <si>
    <t>What are other project execution costs (USD)?</t>
  </si>
  <si>
    <t>What are the expected project management and administration fees from IEs (USD)?</t>
  </si>
  <si>
    <r>
      <rPr>
        <b/>
        <sz val="11"/>
        <color theme="1"/>
        <rFont val="Calibri"/>
        <family val="2"/>
        <scheme val="minor"/>
      </rPr>
      <t>Instructions</t>
    </r>
    <r>
      <rPr>
        <sz val="11"/>
        <color theme="1"/>
        <rFont val="Calibri"/>
        <family val="2"/>
        <scheme val="minor"/>
      </rPr>
      <t xml:space="preserve">
Complete the following three sections by filling in all orange fields:
- Section A - Outcomes 
- Section B - Outputs/Results 
Note that there are specific dependencies between the outcomes and the results in the Pandemic Fund Results Framework (see image below)</t>
    </r>
  </si>
  <si>
    <t>Section A - Outcomes</t>
  </si>
  <si>
    <t>Will you achieve this outcome outlined in the Pandemic Fund Results Framework? Please use the dropdown to indicate your answer</t>
  </si>
  <si>
    <t>Outcomes outlined in the Pandemic Fund Results Framework</t>
  </si>
  <si>
    <t>Section B - Outputs/Results</t>
  </si>
  <si>
    <t>Outputs/Results</t>
  </si>
  <si>
    <t>Pandemic Fund Results Framework</t>
  </si>
  <si>
    <t>Will you achieve this result?</t>
  </si>
  <si>
    <t>By when do you expect to achieve this result? Please enter the expected date</t>
  </si>
  <si>
    <t>How is this result technically feasible? What are the underlying assumptions?</t>
  </si>
  <si>
    <t>How can this result be implemented within this timeframe?</t>
  </si>
  <si>
    <r>
      <rPr>
        <b/>
        <sz val="11"/>
        <color theme="1"/>
        <rFont val="Calibri"/>
        <family val="2"/>
        <scheme val="minor"/>
      </rPr>
      <t>Instructions</t>
    </r>
    <r>
      <rPr>
        <sz val="11"/>
        <color theme="1"/>
        <rFont val="Calibri"/>
        <family val="2"/>
        <scheme val="minor"/>
      </rPr>
      <t xml:space="preserve">
Complete the following three sections by filling in all orange fields:
- Section A - Impact and Pandemic Fund Results Framework dimensions
- Section B - Milestones table</t>
    </r>
  </si>
  <si>
    <t>Section A - Impact and Pandemic Fund Results Framework dimensions</t>
  </si>
  <si>
    <t>Impact</t>
  </si>
  <si>
    <t>Pandemic Fund Results Framework dimensions</t>
  </si>
  <si>
    <t>Which are the areas of impact for each dimension? Please use the dropdown to indicate your answer</t>
  </si>
  <si>
    <t>Please repeat the relevant areas that you have selected in the previous question and indicate why (e.g., reduced health impact of pandemics because of…)</t>
  </si>
  <si>
    <t>What are the intended results for each dimension?</t>
  </si>
  <si>
    <t>How will your activities impact vulnerable groups and populations who are marginalized?</t>
  </si>
  <si>
    <t>How will you involve CSOs, community organizations, vulnerable groups and populations who are marginalized?</t>
  </si>
  <si>
    <t>Which metrics and indicators will you rely on for each dimension? Please use the dropdown to indicate your answer</t>
  </si>
  <si>
    <t>The following two: Reduced health impact of pandemics; Reduced social impact of pandemics</t>
  </si>
  <si>
    <t>Other metrics not contained within the Pandemic Fund’s Results Framework which will also be incorporated (if applicable)</t>
  </si>
  <si>
    <t>If specific indicators within the Pandemic Fund’s Results Framework are not relevant to the proposed project or activities, please provide an explanation for the exclusion</t>
  </si>
  <si>
    <t>Section B - Milestones table</t>
  </si>
  <si>
    <r>
      <rPr>
        <b/>
        <sz val="11"/>
        <color theme="1"/>
        <rFont val="Calibri"/>
        <family val="2"/>
        <scheme val="minor"/>
      </rPr>
      <t>Instructions</t>
    </r>
    <r>
      <rPr>
        <sz val="11"/>
        <color theme="1"/>
        <rFont val="Calibri"/>
        <family val="2"/>
        <scheme val="minor"/>
      </rPr>
      <t xml:space="preserve">
Does the project detail a plan with intended results that are operationally feasible, linked to the Pandemic Fund Results Framework (Annex 1) and Co-Investment/Co-Financing Principals (Annex 4) and can be implemented within the timeframe? Please fill out the table below with key milestones and their associated dates. Milestones should be organized against the results outlined in Section B of the "2. Outputs &amp; Outcomes" tab.</t>
    </r>
  </si>
  <si>
    <t>Milestone (please name)</t>
  </si>
  <si>
    <t>Expected Date</t>
  </si>
  <si>
    <t>Start Date of Implementation of Pandemic Fund grant’s activities</t>
  </si>
  <si>
    <t>Mid-Term Review</t>
  </si>
  <si>
    <t>End Date of Implementation of Pandemic Fund grant’s activities</t>
  </si>
  <si>
    <t>Project Closing (if different than above)</t>
  </si>
  <si>
    <t>Project Implementation and Completion Evaluation</t>
  </si>
  <si>
    <r>
      <rPr>
        <b/>
        <sz val="11"/>
        <color theme="1"/>
        <rFont val="Calibri"/>
        <family val="2"/>
        <scheme val="minor"/>
      </rPr>
      <t>Instructions</t>
    </r>
    <r>
      <rPr>
        <sz val="11"/>
        <color theme="1"/>
        <rFont val="Calibri"/>
        <family val="2"/>
        <scheme val="minor"/>
      </rPr>
      <t xml:space="preserve">
Complete the following three sections by filling in all orange fields:
- Section A - Risk matrix
- Section B - Risks by area and mitigation measures</t>
    </r>
  </si>
  <si>
    <t>Section A - Risk matrix</t>
  </si>
  <si>
    <t>Instructions: Please summarize the risks that the project, including the activities supported by the requested grant, might face including as related to achieving the key results and risks of adverse unintended consequences. Please assess the overall risk level (i.e., low, moderate, substantial or high), likelihood of the risk materializing (given mitigation), severity of impact on the Pandemic Fund if the risk were to materialize and describe the mitigation that would be put in place. Financial risks (i.e., misuse, wasteful use of funding, fraud, corruption, terrorist financing), operational risks, political risks and governance risks should be included in the matrix below</t>
  </si>
  <si>
    <t>Risk &amp; Description</t>
  </si>
  <si>
    <t>Category of risk (financial, operational, governance, other). Please use the dropdown to indicate your answer</t>
  </si>
  <si>
    <t>Likelihood of risk materializing taking into account mitigation that would be implemented. Please use the dropdown to indicate your answer</t>
  </si>
  <si>
    <t>Severity of impact on Pandemic Fund of risk materializing. Please use the dropdown to indicate your answer</t>
  </si>
  <si>
    <t>Mitigation in place or planned and person/entity responsible</t>
  </si>
  <si>
    <t>Section B - Risks by area and mitigation measures</t>
  </si>
  <si>
    <t>Risks areas</t>
  </si>
  <si>
    <t>Are the proposed activities likely to have significant effects on this area, particularly on populations who are vulnerable and marginalized? Please use the dropdown to indicate your answer</t>
  </si>
  <si>
    <t>If yes, how will the proposed activities have significant effects on this area?</t>
  </si>
  <si>
    <t>If yes, which measures are/will be put in place to reduce any adverse effects and enhance any positive effects?</t>
  </si>
  <si>
    <r>
      <rPr>
        <b/>
        <sz val="11"/>
        <color theme="1"/>
        <rFont val="Calibri"/>
        <family val="2"/>
        <scheme val="minor"/>
      </rPr>
      <t>Instructions</t>
    </r>
    <r>
      <rPr>
        <sz val="11"/>
        <color theme="1"/>
        <rFont val="Calibri"/>
        <family val="2"/>
        <scheme val="minor"/>
      </rPr>
      <t xml:space="preserve">
Fill in all orange fields</t>
    </r>
  </si>
  <si>
    <t>Enabling factors</t>
  </si>
  <si>
    <t>How will the project build capacity, structures,  processes that lead to institutionalization and long-term change within the country and/or region?</t>
  </si>
  <si>
    <t>Does the project clearly identify opportunities it plans to maximize / leverage within the project? Please describe any opportunities you have identified that you plan to maximize / leverage within the project.</t>
  </si>
  <si>
    <t>Is this section relevant for your country? Select "Yes" using the dropdown if you have NOT conducted specifically a JEE and/or PVS assessment</t>
  </si>
  <si>
    <t>B.6 Related Evaluation Criteria: If a JEE or PVS has not been conducted, were other internationally known assessments such as SPAR used and how well does the proposal articulate how investments, including those financed by Pandemic Fund grants, will help strengthen core capacities along one or more of the identified priorities?</t>
  </si>
  <si>
    <t>For countries who have NOT conducted specifically a JEE and/or PVS assessment</t>
  </si>
  <si>
    <t>A. Please describe: 1) the assessment used; 2) why the assessment was selected; and 3) how impact will be demonstrated. Please also describe how investments, including those financed by Pandemic Fund grants, will help strengthen core capacities along one or more of the identified priorities?</t>
  </si>
  <si>
    <t>&gt; Please specify</t>
  </si>
  <si>
    <t>B. Please select which core capacities will be strengthened</t>
  </si>
  <si>
    <t>&gt; Please delete as appropriate:
Policy, Legal and normative Instruments to implement IHR
IHR Coordination, National IHR Focal Point functions and advocacy
Financing
Laboratory
Surveillance
Human Resources
Health emergency management
Health services provision
Infection prevention and control (IPC)
Risk communication and community engagement (RCCE)
Points of entry (PoEs) and border health
Zoonotic diseases
Food safety
Chemical events</t>
  </si>
  <si>
    <t>B.7 Related Evaluation Criteria: If there are currently no national assessments conducted, does the proposal clearly articulate its plans to do this as part of the proposal including how they will measure impact?</t>
  </si>
  <si>
    <t>For countries who have NOT conducted any national assessments</t>
  </si>
  <si>
    <t>Clearly articulate your plans to conduct assessments during the project and include how you will measure impact against this?</t>
  </si>
  <si>
    <t>Instructions: This tab is auto-populated based on the previous sections. Please review and, if required, edit as follows:
• Copy the auto-populated answer to the clipboard (shortcut: [Ctrl]+[C])
• Paste the auto-populated answer as values into the same cell (shortcut: [Ctrl]+[Alt]+[V], select 'Values', press 'OK'
• Edit the text as desired</t>
  </si>
  <si>
    <t>Part B: Scope, Priority areas/Core Capacities/Alignment with and contribution to the Pandemic Fund Results Framework/Monitoring and Evaluation</t>
  </si>
  <si>
    <t>B.1 Related Evaluation Criteria: Does the project provide detailed descriptions of activities which are technically strong and feasible that are aligned to country-level/regional plans and prioritizations?</t>
  </si>
  <si>
    <t>Please clearly describe each proposed activity that the grant would finance and how each activity relates to country-level/regional plans and prioritizations.</t>
  </si>
  <si>
    <t>B.2 Related Evaluation Criteria: Does the project present a clear theory of change for how the resources requested will strengthen pandemic PPR, including a set of intended results that are specific, measurable, achievable, relevant, time-bound and aligned with the Pandemic Fund’s Results Framework measured by a clear set of indicators that are sex and/or gender disaggregated (where applicable); and are clear areas of impact articulated including highlighting how the activities will impact vulnerable groups and populations who are marginalized?</t>
  </si>
  <si>
    <t>A. Please clearly outline the proposal’s Theory of change for how grant resources requested, in combination with co-financing and co-investments, will strengthen pandemic PPR.</t>
  </si>
  <si>
    <t>&gt; Please shorten the autofilled section below by only keeping a few examples.  To edit the autofilled answer, use the following steps:
• Copy the auto-populated answer to the clipboard (shortcut: [Ctrl]+[C])
• Paste the auto-populated answer as values into the same cell (shortcut: [Ctrl]+[Alt]+[V], select 'Values', press 'OK'
• Edit the text as desired</t>
  </si>
  <si>
    <t>These will enable us to achieve the following results, each monitored through a specific indicator:</t>
  </si>
  <si>
    <t>They will also enable us to achieve the following outcomes:</t>
  </si>
  <si>
    <t>In doing so, we might encounter the following risks:</t>
  </si>
  <si>
    <t>These risks will be mitigated as follows:</t>
  </si>
  <si>
    <t>The project will also leverage the following enabling factors:</t>
  </si>
  <si>
    <t>B. For each dimension of the Pandemic Fund’s Results Framework please clearly describe the areas of impact as well as the intended results at output level, ensuring each is specific, measurable, achievable and time bound, including highlighting how activities will impact vulnerable groups and populations who are marginalized. Please also state any underlying assumptions you have used.</t>
  </si>
  <si>
    <t>a. Building capacity / demonstrating capability</t>
  </si>
  <si>
    <t>b. Fostering coordination nationally (across sectors within countries), and among countries regionally and globally</t>
  </si>
  <si>
    <t>c. Incentivising additional investments in pandemic PPR</t>
  </si>
  <si>
    <t>d. Ensuring administrative/operational efficiency of Pandemic Fund resources</t>
  </si>
  <si>
    <t>C. For each of the four key dimensions of the Pandemic Fund’s Results Framework, please identify which of the metrics and indicators stated within the Pandemic Fund’s Results Framework, you will rely on.</t>
  </si>
  <si>
    <t>e. Other metrics not contained within the Pandemic Fund’s Results Framework which will also be incorporated (if applicable)</t>
  </si>
  <si>
    <t>f. If specific indicators within the Pandemic Fund’s Results Framework are not relevant to the proposed project or activities, please provide an explanation for the exclusion</t>
  </si>
  <si>
    <t xml:space="preserve">	B.3 Related Evaluation Criteria: Does the proposal provide a clear costed plan for how and when monitoring and evaluation will be carried out for the project, including the specific activities financed by the grant, as well as how learnings will take place and what processes will monitor that progress is / is not on track?</t>
  </si>
  <si>
    <t xml:space="preserve">	A. Please provide a costed plan for how and when monitoring &amp; evaluation of the project, including the specific activities financed by the grant, will be carried out, what it will cost, and how it will be financed, keeping in mind the reporting requirements outlined in the Call for Proposals cover note.</t>
  </si>
  <si>
    <t xml:space="preserve">	B. Please explain how the learnings will take place and what processes will monitor that the progress is/is not on track as well as which changes need to be introduced to remain on track.</t>
  </si>
  <si>
    <t>B.4 Related Evaluation Criteria: Does the proposal articulate how country and/or regional investments, including those financed by Pandemic Fund grants, will help strengthen core capacities and achieve one or more of the focus technical areas of the JEE 3rd edition tool outlined in the call for proposals along one or more of the identified priorities?</t>
  </si>
  <si>
    <t>Please describe how country and/or regional investments, including the grant from the Pandemic Fund, will help strengthen core capacities and achieve one or more of the focus technical areas of the JEE 3rd edition tool outlined in the call for proposals along one or more of the identified priorities.</t>
  </si>
  <si>
    <t>Country and/or regional investments will help strengthen core capacities and achieve one or more of the focus technical areas of the JEE 3rd edition tool in the following ways:</t>
  </si>
  <si>
    <t>B.5 Related Evaluation Criteria: If the country has conducted a JEE and/or PVS: 
a) How well does the proposal articulate how investments will contribute to progress towards a demonstrated level of capacity (goal of level 4 or 5) in one or more of the focus technical areas of the JEE 3rd edition tool and/or PVS listed below?
b) How well does the proposal articulate how investments will contribute to progress towards a demonstrated level of capacity (goal of level 4 or 5) in any additional areas outlined in the Pandemic Fund Results Framework and outlined below?</t>
  </si>
  <si>
    <t>For countries who have conducted a JEE and/or PVS</t>
  </si>
  <si>
    <t>A. Please select in which areas the investments will contribute to progress towards a demonstrated level of capacity (goal of level 4 or 5) in one or more of the focus technical areas of the JEE 3rd edition tool and/or PVS listed:</t>
  </si>
  <si>
    <t>B. Please describe HOW the proposed activities of the project and the grant specifically will contribute to progress towards a demonstrated level of capacity (goal of level 4 or 5) in one or more of the focus technical areas of the JEE 3rd edition tool and/or PVS listed in (a) and WHY you believe this is technically feasible.</t>
  </si>
  <si>
    <t>C. Please select in which areas the investments will contribute to progress towards a demonstrated level of capacity (goal of level 4 or 5) in any additional areas outlined in the Pandemic Fund Results Framework outlined below (as applicable). This is not the primary objective but demonstrates the cross-cutting nature of the proposal.</t>
  </si>
  <si>
    <t>D. Please describe HOW the proposed activities of the project and the grant specifically will contribute to progress towards a demonstrated level of capacity (goal of level 4 or 5) in one or more additional areas of the JEE 3rd edition tool and/or PVS listed in (c) and WHY you believe this is technically feasible.</t>
  </si>
  <si>
    <t>Part F: Implementation</t>
  </si>
  <si>
    <t>F.1 Related Evaluation Criteria: Does the project detail a plan with intended results that are operationally feasible, linked to the Pandemic Fund Results Framework (Annex 1) and Co-Investment/Co-Financing Principals (Annex 4) and can be implemented within the timeframe?</t>
  </si>
  <si>
    <t>A. Please fill out the table below with key milestones and their associated dates.</t>
  </si>
  <si>
    <t>Please refer to the Milestones table</t>
  </si>
  <si>
    <t>B. Please describe the timeline for when each expected result described in the Results Framework would be achieved.</t>
  </si>
  <si>
    <t>C. Please explain how the proposed activities and results are operationally feasible and can be implemented within the specified timeframe. Please feel free to cite past projects as benchmarks.</t>
  </si>
  <si>
    <t>F.2 Related Evaluation Criteria: Does the project clearly articulate how during the project implementation process, there will be a division of labor for activities and costs including accountability within and across countries (as necessary), IEs, stakeholders, sectors, civil society, etc. Including describing the roles, such as delivery partner?</t>
  </si>
  <si>
    <t>Please describe the project’s implementation plan, including:
i. who will undertake each activity and what their roles will be;
ii. how costs will be split across activities; and iii. who is ultimately responsible / accountable within and across countries, IEs, stakeholders, sectors, civil society, etc.
You may also refer to Table 7: Activity table with associated costs and Table 8: Impact / results table with associated costs.</t>
  </si>
  <si>
    <t xml:space="preserve"> </t>
  </si>
  <si>
    <t xml:space="preserve">F.3 Related Evaluation Criteria: Does the project ensure and prioritize the use of resources in an efficient manner, adhering to principles of “value for money”, e.g., are administrative costs related to preparation, implementation, and supervision by involved Implementing Entities kept to a minimal level? </t>
  </si>
  <si>
    <t>Please explain how the project ensures and prioritizes the use of resources in an efficient manner, adhering to principles of “value for money”, e.g., are administrative costs related to preparation, implementation and supervision by involved Implementing Entities kept to a minimal level?</t>
  </si>
  <si>
    <t>F.4 Related Evaluation Criteria: Does the project clearly identify opportunities it plans to maximize / leverage within the project?</t>
  </si>
  <si>
    <t>Please describe any opportunities you have identified that you plan to maximize / leverage within the project.</t>
  </si>
  <si>
    <t>F.5 Related Evaluation Criteria: Does the project clearly identify key risks related to implementation including presenting how they will be managed and mitigated? (i.e., financial risks such as misuse and wasteful use of funding, fraud, corruption, terrorist financing; operational risks, political and governance risks).</t>
  </si>
  <si>
    <t>Please summarize the risks that the project, including the activities supported by the requested grant, might face including as related to achieving the key results and risks of adverse unintended consequences. Please assess the overall risk level (i.e., low, moderate, substantial or high), likelihood of the risk materializing (given mitigation), severity of impact on the Pandemic Fund if the risk were to materialize and describe the mitigation that would be put in place. Financial risks (i.e., misuse, wasteful use of funding, fraud, corruption, terrorist financing), operational risks, political risks and governance risks should be included in the matrix (next page).</t>
  </si>
  <si>
    <t>Please refer to Table 9</t>
  </si>
  <si>
    <t>F.6 Related Evaluation Criteria: Does the project clearly outline how it will ensure safeguards including environmental, social, gender-related, populations who are vulnerable and marginalized, data sharing, governance, and other relevant safeguards?</t>
  </si>
  <si>
    <t>Please describe whether the proposed activities are likely to have significant effects in the various areas, particularly on populations who are vulnerable and marginalized and what systems are in place / will be put in place to reduce any adverse effects and enhance any positive effects.</t>
  </si>
  <si>
    <t>a. Environmental Impacts &amp; Safeguards</t>
  </si>
  <si>
    <t>b. Social Impacts &amp; Safeguards</t>
  </si>
  <si>
    <t>c. Gender-related Impacts &amp; Safeguards</t>
  </si>
  <si>
    <t>d. Impact on populations who are vulnerable and marginalized &amp; Safeguards</t>
  </si>
  <si>
    <t>e. Data sharing Impacts &amp; Safeguards</t>
  </si>
  <si>
    <t>f. Governance Impacts &amp; Safeguards</t>
  </si>
  <si>
    <t>g. Other Impacts &amp; Safeguards</t>
  </si>
  <si>
    <t>F.7 Does the proposal clearly indicate how CSOs, community organizations, vulnerable groups and populations who are marginalized will be involved in the implementation?</t>
  </si>
  <si>
    <t>Please describe how CSOs, community organizations, vulnerable groups and populations who are marginalized will be involved in the implementation of the project?</t>
  </si>
  <si>
    <t>F.8 Does the proposal adequately describe how it will build capacity, structures, and processes, that will lead to institutionalization and long-term change within the country and/or region?</t>
  </si>
  <si>
    <t>Please describe how the project will build capacity, structures, processes that lead to institutionalization and long-term change within the country and/or region?</t>
  </si>
  <si>
    <t>Key milestones and their associated dates</t>
  </si>
  <si>
    <t>Table 9: Risk matrix</t>
  </si>
  <si>
    <t>Category of risk (financial, operational, governance, other)</t>
  </si>
  <si>
    <t>Likelihood of risk materializing taking into account mitigation that would be implemented (low, moderate, substantial, high)</t>
  </si>
  <si>
    <t>Severity of impact on Pandemic Fund of risk materializing (low, moderate, substantial, high)</t>
  </si>
  <si>
    <t>Monitoring mechanisms to track implementation against plan</t>
  </si>
  <si>
    <t>Have you defined key performance indicators in parallel with the development of the national action plans and their prioritized actions?</t>
  </si>
  <si>
    <t>Yes/No</t>
  </si>
  <si>
    <t>Please describe the key performance indicators defined</t>
  </si>
  <si>
    <t>• KPI 1: …
• KPI 2: …</t>
  </si>
  <si>
    <t>Will an integrated reporting using the selected indicators meet the IHR and WOAH requirements and can it be used to demonstrate HEPR progress and for donor reports? Please describe</t>
  </si>
  <si>
    <t>Please describe how you plan to monitor and evaluate implementation through operational reviews based on actual/simulated events</t>
  </si>
  <si>
    <t>Periodic review of capabilities and system performance</t>
  </si>
  <si>
    <t>Do you plan to compile all monitoring and evaluation data into consolidated country dashboard that can be used to support country reporting? Please describe</t>
  </si>
  <si>
    <t>Please describe how you will monitor and evaluate the impact of the health plans activities implemented so far through operational review based on actual/simulated events (i.e., SimEx and IAR/AAR)?</t>
  </si>
  <si>
    <t>Please describe how you will review actions that have not started yet and decide if they need to be kept or deleted/changed</t>
  </si>
  <si>
    <t>Continuous adjustment and update of plans</t>
  </si>
  <si>
    <t>Please describe how you will formulate updated actions and based on evolving risks and context (STAR)</t>
  </si>
  <si>
    <t>Please describe how the updated actions will inform prioritisation in the operational plans of subsequent years (STAR)</t>
  </si>
  <si>
    <t>Please describe how you will update plans based on changing capacities and risks</t>
  </si>
  <si>
    <t>Part E: Coordination, Collaboration &amp; Co-Creation</t>
  </si>
  <si>
    <t>E.1 Related Evaluation Criteria: Does the proposal bring together key institutions and actors including Implementing Entities, civil society and non-state actors engaged in pandemic PPR (including human, animal and environment health) to ensure a co-created, coordinated and coherent approach between and among the applicant(s) and partners (e.g., by aligning support of different partners around a government strategy or plan, leveraging innovation and/or triggering new government commitments and actions), with a strong explanation of how this coordination was done and how will be carried through to implementation?</t>
  </si>
  <si>
    <t>A. Please describe how the proposal development / inception process brought together key institutions and actors including Implementing Entities, civil society and non-state actors engaged in pandemic PPR, ensuring a co-created, coordinated, and coherent approach between and among the applicant(s) and delivery partners (e.g., by aligning support of different partners around a national strategy or plan, leveraging innovation and/or triggering new government commitments and actions).</t>
  </si>
  <si>
    <t>B. Please describe specific ways that partners will ensure continued coordination of key institutions engaged in pandemic PPR throughout project implementation.</t>
  </si>
  <si>
    <t>C. Please submit a cover letter, signed by all countries (if applicable), Regional Entities (if applicable) and IE(s) confirming that:</t>
  </si>
  <si>
    <t>1) the proposal was co-created with the participation of relevant stakeholders.
2) the process adhered to the principles of co-creation, co-ownership, inclusivity and participation; and
3) all parties, if selected for funding, commit to continue adhering to these principles over the course of the project’s implementation
Please refer to Section IV.A in the CfP for additional details on who should sign, etc.</t>
  </si>
  <si>
    <t>Please complete cover letter separately</t>
  </si>
  <si>
    <t>E.2 Related Evaluation Criteria: Does the proposal involve collaboration between one or more Implementing Entities?</t>
  </si>
  <si>
    <t>A. Please select which is applicable to your proposal</t>
  </si>
  <si>
    <t>Proposal involves ONE/TWO/THREE IE(s) / Other [delete as appropriate]</t>
  </si>
  <si>
    <t>Please name IEs</t>
  </si>
  <si>
    <t>• [IE 1]
• [IE 2]
• [IE 3]</t>
  </si>
  <si>
    <t>B. For proposals with more than two IEs, please describe how they will collaborate and coordinate between each other, and how accountability will be agreed.</t>
  </si>
  <si>
    <t>E.3 Related Evaluation Criteria: Was the project developed in a way that included multiple relevant sectors in the development process and implementation and were these sectors clearly explained?</t>
  </si>
  <si>
    <t>Please describe how (if applicable) multiple relevant sectors were involved in the proposal development and how they will be involved in implementation?</t>
  </si>
  <si>
    <t>E.4 Related Evaluation Criteria: Was the project developed in an inclusive and participatory manner including the involvement of CSOs, community organizations, vulnerable groups, and populations who are marginalized in proposal development; please provide details of how all actors have been involved in the preparation?</t>
  </si>
  <si>
    <t>Please describe how CSOs, community organizations, vulnerable groups, and populations who are marginalized were involved in the proposal development / project inception and how they will be involved in implementation?</t>
  </si>
  <si>
    <t>E.5 Related Evaluation Criteria: Was the project developed in a way that integrates considerations around gender, populations who are vulnerable and marginalized, human rights and broader equity challenges?</t>
  </si>
  <si>
    <t>Please highlight how considerations related to gender, human rights, populations who are vulnerable and marginalized and broader equity challenges were considered during the proposal development / project inception process.</t>
  </si>
  <si>
    <t>From defining team and wider process template</t>
  </si>
  <si>
    <t>From SPAR and JEE template</t>
  </si>
  <si>
    <r>
      <rPr>
        <b/>
        <sz val="11"/>
        <color theme="1"/>
        <rFont val="Calibri"/>
        <family val="2"/>
        <scheme val="minor"/>
      </rPr>
      <t>Instructions</t>
    </r>
    <r>
      <rPr>
        <sz val="11"/>
        <color theme="1"/>
        <rFont val="Calibri"/>
        <family val="2"/>
        <scheme val="minor"/>
      </rPr>
      <t xml:space="preserve">
Only fill in this section if you have NOT conducted specifically a JEE and/or PVS assessment. If this section is relevant for you, please select "yes" in cell B6, and then fill all orange cells.
This sheet contains conditional formatting and it is thus important to begin by selecting "yes" or "no" in cell B6. </t>
    </r>
  </si>
  <si>
    <t>If the  below screenshot appear blurry, it may be necessary to zoom in.</t>
  </si>
  <si>
    <t>Template updated as of: 12 May, 2023</t>
  </si>
  <si>
    <t>Tabs with background information</t>
  </si>
  <si>
    <r>
      <t xml:space="preserve">This optional template is designed to help countries with the monitoring &amp; evaluation and implementation sections of the Pandemic Fund proposal. The first half of the optional template supports user to develop a standard theory of change for the national plan and proposals, which could be used in Part B and Part F of Pandemic Fund application (Annex 2). The template includes a series of structured questions that cover different components of the theory of change such as inputs, activities, outputs, outcomes, impact, risk and mitigation measures, enabling factors, and underlying assumptions. These questions could be used to provide answers that  directly feed into Part B and Part F of the Pandemic Fund application. Additionally, this template provides optional templates for the implementation narrative and Part E of the Pandemic Fund application, which covers "Coordination, Collaboration &amp; Co-Creation".
The template is divided into four sections:
- </t>
    </r>
    <r>
      <rPr>
        <b/>
        <sz val="11"/>
        <color rgb="FF212121"/>
        <rFont val="Calibri"/>
        <family val="2"/>
      </rPr>
      <t>"Theory of change&gt;&gt;"</t>
    </r>
    <r>
      <rPr>
        <sz val="11"/>
        <color rgb="FF212121"/>
        <rFont val="Calibri"/>
        <family val="2"/>
      </rPr>
      <t>: A tab with an overview of the theory of change followed by tabs in orange that contain cells where countries may provide their inputs for the theory of change
- "</t>
    </r>
    <r>
      <rPr>
        <b/>
        <sz val="11"/>
        <color rgb="FF212121"/>
        <rFont val="Calibri"/>
        <family val="2"/>
      </rPr>
      <t>PF proposal M&amp;E&gt;&gt;"</t>
    </r>
    <r>
      <rPr>
        <sz val="11"/>
        <color rgb="FF212121"/>
        <rFont val="Calibri"/>
        <family val="2"/>
      </rPr>
      <t>:</t>
    </r>
    <r>
      <rPr>
        <b/>
        <sz val="11"/>
        <color rgb="FF212121"/>
        <rFont val="Calibri"/>
        <family val="2"/>
      </rPr>
      <t xml:space="preserve"> </t>
    </r>
    <r>
      <rPr>
        <sz val="11"/>
        <color rgb="FF212121"/>
        <rFont val="Calibri"/>
        <family val="2"/>
      </rPr>
      <t xml:space="preserve">Tabs in green that contain an example of how the Pandemic Fund Part B and F could be filled in based on  the information provided by countries and is automatically updated based on user inputs
- </t>
    </r>
    <r>
      <rPr>
        <b/>
        <sz val="11"/>
        <color rgb="FF212121"/>
        <rFont val="Calibri"/>
        <family val="2"/>
      </rPr>
      <t>"Narrative&gt;&gt;"</t>
    </r>
    <r>
      <rPr>
        <sz val="11"/>
        <color rgb="FF212121"/>
        <rFont val="Calibri"/>
        <family val="2"/>
      </rPr>
      <t xml:space="preserve">: An orange tab that contain cells where countries may provide their inputs for the implementation narrative
- </t>
    </r>
    <r>
      <rPr>
        <b/>
        <sz val="11"/>
        <color rgb="FF212121"/>
        <rFont val="Calibri"/>
        <family val="2"/>
      </rPr>
      <t>"PF proposal Implementation&gt;&gt;"</t>
    </r>
    <r>
      <rPr>
        <sz val="11"/>
        <color rgb="FF212121"/>
        <rFont val="Calibri"/>
        <family val="2"/>
      </rPr>
      <t>: An orange tab that contain cells where countries may provide their inputs for the Pandemic Fund Part 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</si>
</sst>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3"/>
      <color theme="3"/>
      <name val="Calibri"/>
      <family val="2"/>
      <scheme val="minor"/>
    </font>
    <font>
      <sz val="11"/>
      <color rgb="FF3F3F76"/>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0"/>
      <name val="Calibri"/>
      <family val="2"/>
      <scheme val="minor"/>
    </font>
    <font>
      <b/>
      <sz val="14"/>
      <color rgb="FFFFFFFF"/>
      <name val="Calibri"/>
      <family val="2"/>
      <scheme val="minor"/>
    </font>
    <font>
      <b/>
      <sz val="12"/>
      <color rgb="FFFFFFFF"/>
      <name val="Calibri"/>
      <family val="2"/>
      <scheme val="minor"/>
    </font>
    <font>
      <i/>
      <sz val="11"/>
      <color theme="1"/>
      <name val="Calibri"/>
      <family val="2"/>
      <scheme val="minor"/>
    </font>
    <font>
      <sz val="11"/>
      <color theme="1"/>
      <name val="Arial"/>
      <family val="2"/>
    </font>
    <font>
      <sz val="10"/>
      <color theme="1"/>
      <name val="Arial"/>
      <family val="2"/>
    </font>
    <font>
      <b/>
      <sz val="10"/>
      <color theme="1"/>
      <name val="Arial"/>
      <family val="2"/>
    </font>
    <font>
      <b/>
      <i/>
      <sz val="11"/>
      <color theme="1"/>
      <name val="Calibri"/>
      <family val="2"/>
      <scheme val="minor"/>
    </font>
    <font>
      <sz val="1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b/>
      <sz val="16"/>
      <color theme="0"/>
      <name val="Calibri"/>
      <family val="2"/>
      <scheme val="minor"/>
    </font>
    <font>
      <b/>
      <sz val="11"/>
      <color theme="3"/>
      <name val="Calibri"/>
      <family val="2"/>
      <scheme val="minor"/>
    </font>
    <font>
      <b/>
      <sz val="16"/>
      <color theme="3"/>
      <name val="Calibri"/>
      <family val="2"/>
      <scheme val="minor"/>
    </font>
    <font>
      <sz val="11"/>
      <color rgb="FFFF0000"/>
      <name val="Calibri"/>
      <family val="2"/>
      <scheme val="minor"/>
    </font>
    <font>
      <sz val="9"/>
      <color theme="1"/>
      <name val="Calibri"/>
      <family val="2"/>
      <scheme val="minor"/>
    </font>
    <font>
      <b/>
      <sz val="13"/>
      <name val="Calibri"/>
      <family val="2"/>
      <scheme val="minor"/>
    </font>
    <font>
      <b/>
      <sz val="16"/>
      <name val="Calibri"/>
      <family val="2"/>
      <scheme val="minor"/>
    </font>
    <font>
      <b/>
      <sz val="11"/>
      <color rgb="FF212121"/>
      <name val="Calibri"/>
      <family val="2"/>
    </font>
    <font>
      <sz val="11"/>
      <color rgb="FF212121"/>
      <name val="Calibri"/>
      <family val="2"/>
    </font>
    <font>
      <b/>
      <sz val="11"/>
      <name val="Calibri"/>
      <family val="2"/>
      <scheme val="minor"/>
    </font>
    <font>
      <sz val="8"/>
      <name val="Calibri"/>
      <family val="2"/>
      <scheme val="minor"/>
    </font>
    <font>
      <sz val="16"/>
      <name val="Calibri"/>
      <family val="2"/>
      <scheme val="minor"/>
    </font>
    <font>
      <i/>
      <sz val="11"/>
      <name val="Calibri"/>
      <family val="2"/>
      <scheme val="minor"/>
    </font>
  </fonts>
  <fills count="22">
    <fill>
      <patternFill patternType="none"/>
    </fill>
    <fill>
      <patternFill patternType="gray125"/>
    </fill>
    <fill>
      <patternFill patternType="solid">
        <fgColor rgb="FFFFCC99"/>
      </patternFill>
    </fill>
    <fill>
      <patternFill patternType="solid">
        <fgColor theme="4"/>
      </patternFill>
    </fill>
    <fill>
      <patternFill patternType="solid">
        <fgColor rgb="FF1E7FB8"/>
        <bgColor indexed="64"/>
      </patternFill>
    </fill>
    <fill>
      <patternFill patternType="solid">
        <fgColor rgb="FF3A3838"/>
        <bgColor indexed="64"/>
      </patternFill>
    </fill>
    <fill>
      <patternFill patternType="solid">
        <fgColor rgb="FF002060"/>
        <bgColor indexed="64"/>
      </patternFill>
    </fill>
    <fill>
      <patternFill patternType="solid">
        <fgColor rgb="FFD9D9D9"/>
        <bgColor indexed="64"/>
      </patternFill>
    </fill>
    <fill>
      <patternFill patternType="solid">
        <fgColor theme="0"/>
        <bgColor indexed="64"/>
      </patternFill>
    </fill>
    <fill>
      <patternFill patternType="solid">
        <fgColor rgb="FFFFFFFF"/>
        <bgColor indexed="64"/>
      </patternFill>
    </fill>
    <fill>
      <patternFill patternType="solid">
        <fgColor theme="3" tint="-0.249977111117893"/>
        <bgColor indexed="64"/>
      </patternFill>
    </fill>
    <fill>
      <patternFill patternType="solid">
        <fgColor theme="4" tint="-0.249977111117893"/>
        <bgColor indexed="64"/>
      </patternFill>
    </fill>
    <fill>
      <patternFill patternType="solid">
        <fgColor rgb="FFFFCC99"/>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59999389629810485"/>
        <bgColor indexed="64"/>
      </patternFill>
    </fill>
    <fill>
      <patternFill patternType="solid">
        <fgColor theme="5"/>
        <bgColor indexed="64"/>
      </patternFill>
    </fill>
    <fill>
      <patternFill patternType="solid">
        <fgColor theme="9"/>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s>
  <borders count="38">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medium">
        <color rgb="FF000000"/>
      </left>
      <right style="medium">
        <color rgb="FF000000"/>
      </right>
      <top/>
      <bottom style="medium">
        <color indexed="64"/>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style="thin">
        <color theme="0"/>
      </right>
      <top style="thin">
        <color theme="0"/>
      </top>
      <bottom/>
      <diagonal/>
    </border>
    <border>
      <left style="thin">
        <color theme="0"/>
      </left>
      <right style="medium">
        <color indexed="64"/>
      </right>
      <top style="thin">
        <color theme="0"/>
      </top>
      <bottom/>
      <diagonal/>
    </border>
    <border>
      <left style="thin">
        <color indexed="64"/>
      </left>
      <right style="thin">
        <color indexed="64"/>
      </right>
      <top/>
      <bottom/>
      <diagonal/>
    </border>
    <border>
      <left/>
      <right style="thin">
        <color theme="0"/>
      </right>
      <top/>
      <bottom style="thin">
        <color theme="0"/>
      </bottom>
      <diagonal/>
    </border>
    <border>
      <left/>
      <right/>
      <top style="medium">
        <color indexed="64"/>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s>
  <cellStyleXfs count="11">
    <xf numFmtId="0" fontId="0" fillId="0" borderId="0"/>
    <xf numFmtId="0" fontId="1" fillId="0" borderId="1" applyNumberFormat="0" applyFill="0" applyAlignment="0" applyProtection="0"/>
    <xf numFmtId="0" fontId="2" fillId="2" borderId="2" applyNumberFormat="0" applyAlignment="0" applyProtection="0"/>
    <xf numFmtId="0" fontId="4" fillId="0" borderId="0" applyNumberFormat="0" applyFill="0" applyBorder="0" applyAlignment="0" applyProtection="0"/>
    <xf numFmtId="0" fontId="5" fillId="3" borderId="0" applyNumberFormat="0" applyBorder="0" applyAlignment="0" applyProtection="0"/>
    <xf numFmtId="0" fontId="15" fillId="0" borderId="0" applyNumberFormat="0" applyFill="0" applyBorder="0" applyAlignment="0" applyProtection="0"/>
    <xf numFmtId="0" fontId="16" fillId="0" borderId="0"/>
    <xf numFmtId="0" fontId="18" fillId="0" borderId="0"/>
    <xf numFmtId="0" fontId="21" fillId="0" borderId="0" applyNumberFormat="0" applyFill="0" applyBorder="0" applyAlignment="0" applyProtection="0"/>
    <xf numFmtId="0" fontId="25" fillId="0" borderId="0" applyNumberFormat="0" applyAlignment="0" applyProtection="0"/>
    <xf numFmtId="0" fontId="3" fillId="14" borderId="0" applyNumberFormat="0" applyAlignment="0" applyProtection="0">
      <alignment vertical="center"/>
    </xf>
  </cellStyleXfs>
  <cellXfs count="147">
    <xf numFmtId="0" fontId="0" fillId="0" borderId="0" xfId="0"/>
    <xf numFmtId="0" fontId="6" fillId="4" borderId="0" xfId="0" applyFont="1" applyFill="1"/>
    <xf numFmtId="0" fontId="4" fillId="0" borderId="0" xfId="3" applyAlignment="1">
      <alignment wrapText="1"/>
    </xf>
    <xf numFmtId="0" fontId="7" fillId="5" borderId="3" xfId="0" applyFont="1" applyFill="1" applyBorder="1" applyAlignment="1">
      <alignment vertical="top" wrapText="1"/>
    </xf>
    <xf numFmtId="0" fontId="8" fillId="6" borderId="3" xfId="0" applyFont="1" applyFill="1" applyBorder="1" applyAlignment="1">
      <alignment vertical="top" wrapText="1"/>
    </xf>
    <xf numFmtId="0" fontId="9" fillId="7" borderId="4" xfId="0" applyFont="1" applyFill="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0" fillId="0" borderId="0" xfId="0" applyAlignment="1">
      <alignment vertical="top"/>
    </xf>
    <xf numFmtId="0" fontId="8" fillId="6" borderId="6" xfId="0" applyFont="1" applyFill="1" applyBorder="1" applyAlignment="1">
      <alignment vertical="top" wrapText="1"/>
    </xf>
    <xf numFmtId="0" fontId="9" fillId="7" borderId="7" xfId="0" applyFont="1" applyFill="1" applyBorder="1" applyAlignment="1">
      <alignment vertical="top" wrapText="1"/>
    </xf>
    <xf numFmtId="0" fontId="9" fillId="8" borderId="5" xfId="0" applyFont="1" applyFill="1" applyBorder="1" applyAlignment="1">
      <alignment vertical="top" wrapText="1"/>
    </xf>
    <xf numFmtId="0" fontId="6" fillId="4" borderId="0" xfId="0" applyFont="1" applyFill="1" applyAlignment="1">
      <alignment horizontal="left" vertical="center" indent="13"/>
    </xf>
    <xf numFmtId="0" fontId="6" fillId="4" borderId="0" xfId="0" applyFont="1" applyFill="1" applyAlignment="1">
      <alignment horizontal="left" vertical="center" indent="1"/>
    </xf>
    <xf numFmtId="0" fontId="4" fillId="0" borderId="0" xfId="3"/>
    <xf numFmtId="0" fontId="10" fillId="0" borderId="0" xfId="0" applyFont="1"/>
    <xf numFmtId="0" fontId="11" fillId="0" borderId="0" xfId="0" applyFont="1"/>
    <xf numFmtId="0" fontId="12" fillId="0" borderId="0" xfId="0" applyFont="1"/>
    <xf numFmtId="0" fontId="1" fillId="0" borderId="1" xfId="1"/>
    <xf numFmtId="14" fontId="2" fillId="2" borderId="2" xfId="2" applyNumberFormat="1"/>
    <xf numFmtId="0" fontId="3" fillId="3" borderId="0" xfId="4" applyFont="1" applyAlignment="1">
      <alignment horizontal="center" vertical="center" wrapText="1"/>
    </xf>
    <xf numFmtId="0" fontId="0" fillId="9" borderId="8" xfId="0" applyFill="1" applyBorder="1" applyAlignment="1">
      <alignment vertical="top" wrapText="1"/>
    </xf>
    <xf numFmtId="0" fontId="0" fillId="9" borderId="5" xfId="0" applyFill="1" applyBorder="1" applyAlignment="1">
      <alignment vertical="top"/>
    </xf>
    <xf numFmtId="0" fontId="13" fillId="7" borderId="4" xfId="0" applyFont="1" applyFill="1" applyBorder="1" applyAlignment="1">
      <alignment vertical="top" wrapText="1"/>
    </xf>
    <xf numFmtId="0" fontId="9" fillId="7" borderId="6" xfId="0" applyFont="1" applyFill="1" applyBorder="1" applyAlignment="1">
      <alignment vertical="top" wrapText="1"/>
    </xf>
    <xf numFmtId="0" fontId="0" fillId="0" borderId="0" xfId="0" applyAlignment="1">
      <alignment wrapText="1"/>
    </xf>
    <xf numFmtId="14" fontId="2" fillId="2" borderId="2" xfId="2" applyNumberFormat="1" applyAlignment="1">
      <alignment wrapText="1"/>
    </xf>
    <xf numFmtId="0" fontId="15" fillId="0" borderId="4" xfId="5" applyBorder="1" applyAlignment="1">
      <alignment vertical="top" wrapText="1"/>
    </xf>
    <xf numFmtId="0" fontId="15" fillId="0" borderId="8" xfId="5" applyBorder="1"/>
    <xf numFmtId="0" fontId="3" fillId="3" borderId="0" xfId="4" applyFont="1" applyAlignment="1">
      <alignment horizontal="left" vertical="center" wrapText="1"/>
    </xf>
    <xf numFmtId="0" fontId="3" fillId="10" borderId="9" xfId="6" applyFont="1" applyFill="1" applyBorder="1" applyAlignment="1">
      <alignment horizontal="center" vertical="center" wrapText="1"/>
    </xf>
    <xf numFmtId="0" fontId="3" fillId="10" borderId="9" xfId="6" applyFont="1" applyFill="1" applyBorder="1" applyAlignment="1">
      <alignment horizontal="left" vertical="center" wrapText="1" indent="1"/>
    </xf>
    <xf numFmtId="0" fontId="19" fillId="0" borderId="0" xfId="7" applyFont="1"/>
    <xf numFmtId="0" fontId="2" fillId="2" borderId="2" xfId="2"/>
    <xf numFmtId="0" fontId="18" fillId="0" borderId="0" xfId="7" applyAlignment="1">
      <alignment vertical="center"/>
    </xf>
    <xf numFmtId="0" fontId="9" fillId="0" borderId="0" xfId="0" applyFont="1" applyAlignment="1">
      <alignment wrapText="1"/>
    </xf>
    <xf numFmtId="0" fontId="0" fillId="0" borderId="13" xfId="0" applyBorder="1" applyAlignment="1">
      <alignment wrapText="1"/>
    </xf>
    <xf numFmtId="0" fontId="0" fillId="0" borderId="13" xfId="0" applyBorder="1"/>
    <xf numFmtId="0" fontId="2" fillId="8" borderId="2" xfId="2" applyFill="1"/>
    <xf numFmtId="0" fontId="0" fillId="11" borderId="0" xfId="0" applyFill="1"/>
    <xf numFmtId="0" fontId="20" fillId="11" borderId="0" xfId="0" applyFont="1" applyFill="1"/>
    <xf numFmtId="0" fontId="0" fillId="9" borderId="5" xfId="0" applyFill="1" applyBorder="1" applyAlignment="1">
      <alignment vertical="top" wrapText="1"/>
    </xf>
    <xf numFmtId="0" fontId="0" fillId="9" borderId="7" xfId="0" applyFill="1" applyBorder="1" applyAlignment="1">
      <alignment vertical="top" wrapText="1"/>
    </xf>
    <xf numFmtId="0" fontId="0" fillId="9" borderId="4" xfId="0" applyFill="1" applyBorder="1" applyAlignment="1">
      <alignment vertical="top" wrapText="1"/>
    </xf>
    <xf numFmtId="0" fontId="0" fillId="9" borderId="4" xfId="0" applyFill="1" applyBorder="1" applyAlignment="1">
      <alignment vertical="top"/>
    </xf>
    <xf numFmtId="0" fontId="2" fillId="8" borderId="2" xfId="2" applyFill="1" applyAlignment="1">
      <alignment wrapText="1"/>
    </xf>
    <xf numFmtId="0" fontId="2" fillId="2" borderId="2" xfId="2" applyAlignment="1">
      <alignment wrapText="1"/>
    </xf>
    <xf numFmtId="0" fontId="22" fillId="0" borderId="0" xfId="8" applyFont="1" applyAlignment="1">
      <alignment horizontal="left" wrapText="1"/>
    </xf>
    <xf numFmtId="0" fontId="2" fillId="8" borderId="2" xfId="2" applyFill="1" applyAlignment="1">
      <alignment vertical="center" wrapText="1"/>
    </xf>
    <xf numFmtId="14" fontId="2" fillId="12" borderId="2" xfId="2" applyNumberFormat="1" applyFill="1" applyAlignment="1">
      <alignment wrapText="1"/>
    </xf>
    <xf numFmtId="0" fontId="2" fillId="12" borderId="2" xfId="2" applyFill="1" applyAlignment="1">
      <alignment wrapText="1"/>
    </xf>
    <xf numFmtId="0" fontId="0" fillId="8" borderId="4" xfId="0" applyFill="1" applyBorder="1" applyAlignment="1">
      <alignment vertical="top" wrapText="1"/>
    </xf>
    <xf numFmtId="0" fontId="0" fillId="8" borderId="15" xfId="0" applyFill="1" applyBorder="1" applyAlignment="1">
      <alignment vertical="top" wrapText="1"/>
    </xf>
    <xf numFmtId="0" fontId="14" fillId="9" borderId="7" xfId="0" applyFont="1" applyFill="1" applyBorder="1" applyAlignment="1">
      <alignment vertical="top" wrapText="1"/>
    </xf>
    <xf numFmtId="0" fontId="14" fillId="9" borderId="8" xfId="0" applyFont="1" applyFill="1" applyBorder="1" applyAlignment="1">
      <alignment vertical="top" wrapText="1"/>
    </xf>
    <xf numFmtId="0" fontId="14" fillId="9" borderId="5" xfId="0" applyFont="1" applyFill="1" applyBorder="1" applyAlignment="1">
      <alignment vertical="top" wrapText="1"/>
    </xf>
    <xf numFmtId="14" fontId="2" fillId="8" borderId="2" xfId="2" applyNumberFormat="1" applyFill="1"/>
    <xf numFmtId="14" fontId="2" fillId="8" borderId="2" xfId="2" applyNumberFormat="1" applyFill="1" applyAlignment="1">
      <alignment wrapText="1"/>
    </xf>
    <xf numFmtId="0" fontId="3" fillId="10" borderId="6" xfId="6" applyFont="1" applyFill="1" applyBorder="1" applyAlignment="1">
      <alignment horizontal="center" vertical="center" wrapText="1"/>
    </xf>
    <xf numFmtId="0" fontId="2" fillId="2" borderId="16" xfId="2" applyBorder="1" applyAlignment="1">
      <alignment wrapText="1"/>
    </xf>
    <xf numFmtId="0" fontId="2" fillId="2" borderId="17" xfId="2" applyBorder="1" applyAlignment="1">
      <alignment wrapText="1"/>
    </xf>
    <xf numFmtId="0" fontId="17" fillId="7" borderId="7" xfId="0" applyFont="1" applyFill="1" applyBorder="1" applyAlignment="1">
      <alignment vertical="top" wrapText="1"/>
    </xf>
    <xf numFmtId="0" fontId="0" fillId="7" borderId="7" xfId="0" applyFill="1" applyBorder="1" applyAlignment="1">
      <alignment vertical="top" wrapText="1"/>
    </xf>
    <xf numFmtId="0" fontId="3" fillId="10" borderId="18" xfId="6" applyFont="1" applyFill="1" applyBorder="1" applyAlignment="1">
      <alignment horizontal="center" vertical="center" wrapText="1"/>
    </xf>
    <xf numFmtId="0" fontId="3" fillId="10" borderId="19" xfId="6" applyFont="1" applyFill="1" applyBorder="1" applyAlignment="1">
      <alignment horizontal="center" vertical="center" wrapText="1"/>
    </xf>
    <xf numFmtId="0" fontId="3" fillId="10" borderId="20" xfId="6" applyFont="1" applyFill="1" applyBorder="1" applyAlignment="1">
      <alignment horizontal="center" vertical="center" wrapText="1"/>
    </xf>
    <xf numFmtId="14" fontId="2" fillId="2" borderId="21" xfId="2" applyNumberFormat="1" applyBorder="1"/>
    <xf numFmtId="14" fontId="2" fillId="2" borderId="22" xfId="2" applyNumberFormat="1" applyBorder="1"/>
    <xf numFmtId="14" fontId="2" fillId="2" borderId="23" xfId="2" applyNumberFormat="1" applyBorder="1"/>
    <xf numFmtId="14" fontId="2" fillId="2" borderId="24" xfId="2" applyNumberFormat="1" applyBorder="1"/>
    <xf numFmtId="14" fontId="2" fillId="2" borderId="25" xfId="2" applyNumberFormat="1" applyBorder="1"/>
    <xf numFmtId="0" fontId="2" fillId="2" borderId="25" xfId="2" applyBorder="1" applyAlignment="1">
      <alignment wrapText="1"/>
    </xf>
    <xf numFmtId="0" fontId="9" fillId="0" borderId="15" xfId="0" applyFont="1" applyBorder="1" applyAlignment="1">
      <alignment vertical="top" wrapText="1"/>
    </xf>
    <xf numFmtId="0" fontId="3" fillId="10" borderId="28" xfId="6" applyFont="1" applyFill="1" applyBorder="1" applyAlignment="1">
      <alignment horizontal="center" vertical="center" wrapText="1"/>
    </xf>
    <xf numFmtId="0" fontId="3" fillId="10" borderId="29" xfId="6" applyFont="1" applyFill="1" applyBorder="1" applyAlignment="1">
      <alignment horizontal="center" vertical="center" wrapText="1"/>
    </xf>
    <xf numFmtId="0" fontId="2" fillId="2" borderId="23" xfId="2"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30" xfId="0" applyBorder="1"/>
    <xf numFmtId="0" fontId="14" fillId="8" borderId="4" xfId="0" applyFont="1" applyFill="1" applyBorder="1" applyAlignment="1">
      <alignment vertical="top" wrapText="1"/>
    </xf>
    <xf numFmtId="0" fontId="24" fillId="0" borderId="0" xfId="0" applyFont="1"/>
    <xf numFmtId="0" fontId="16" fillId="0" borderId="0" xfId="0" applyFont="1"/>
    <xf numFmtId="0" fontId="23" fillId="0" borderId="0" xfId="0" applyFont="1"/>
    <xf numFmtId="0" fontId="26" fillId="0" borderId="0" xfId="9" applyFont="1"/>
    <xf numFmtId="0" fontId="27" fillId="13" borderId="0" xfId="0" applyFont="1" applyFill="1" applyAlignment="1">
      <alignment horizontal="left" vertical="top" wrapText="1"/>
    </xf>
    <xf numFmtId="0" fontId="28" fillId="0" borderId="0" xfId="0" applyFont="1" applyAlignment="1">
      <alignment horizontal="left" vertical="top" wrapText="1"/>
    </xf>
    <xf numFmtId="0" fontId="28" fillId="0" borderId="0" xfId="0" applyFont="1" applyAlignment="1">
      <alignment vertical="top" wrapText="1"/>
    </xf>
    <xf numFmtId="0" fontId="29" fillId="15" borderId="0" xfId="10" applyFont="1" applyFill="1" applyAlignment="1">
      <alignment horizontal="left"/>
    </xf>
    <xf numFmtId="0" fontId="14" fillId="0" borderId="0" xfId="0" applyFont="1"/>
    <xf numFmtId="0" fontId="29" fillId="0" borderId="0" xfId="0" applyFont="1"/>
    <xf numFmtId="0" fontId="9" fillId="0" borderId="13" xfId="0" applyFont="1" applyBorder="1"/>
    <xf numFmtId="0" fontId="14" fillId="2" borderId="13" xfId="2" applyFont="1" applyBorder="1"/>
    <xf numFmtId="0" fontId="17" fillId="0" borderId="0" xfId="0" applyFont="1"/>
    <xf numFmtId="0" fontId="5" fillId="14" borderId="13" xfId="0" applyFont="1" applyFill="1" applyBorder="1"/>
    <xf numFmtId="0" fontId="14" fillId="16" borderId="13" xfId="0" applyFont="1" applyFill="1" applyBorder="1" applyAlignment="1">
      <alignment horizontal="left"/>
    </xf>
    <xf numFmtId="0" fontId="14" fillId="17" borderId="13" xfId="0" applyFont="1" applyFill="1" applyBorder="1" applyAlignment="1">
      <alignment horizontal="left"/>
    </xf>
    <xf numFmtId="0" fontId="4" fillId="0" borderId="0" xfId="3" applyAlignment="1">
      <alignment horizontal="left" wrapText="1"/>
    </xf>
    <xf numFmtId="0" fontId="31" fillId="8" borderId="21" xfId="2" applyFont="1" applyFill="1" applyBorder="1" applyAlignment="1">
      <alignment horizontal="left" vertical="top" wrapText="1"/>
    </xf>
    <xf numFmtId="0" fontId="31" fillId="8" borderId="2" xfId="2" applyFont="1" applyFill="1" applyAlignment="1">
      <alignment horizontal="left" vertical="top" wrapText="1"/>
    </xf>
    <xf numFmtId="0" fontId="31" fillId="8" borderId="22" xfId="2" applyFont="1" applyFill="1" applyBorder="1" applyAlignment="1">
      <alignment horizontal="left" vertical="top" wrapText="1"/>
    </xf>
    <xf numFmtId="0" fontId="20" fillId="11" borderId="28" xfId="6" applyFont="1" applyFill="1" applyBorder="1" applyAlignment="1">
      <alignment horizontal="center" vertical="center" wrapText="1"/>
    </xf>
    <xf numFmtId="0" fontId="20" fillId="11" borderId="9" xfId="6" applyFont="1" applyFill="1" applyBorder="1" applyAlignment="1">
      <alignment horizontal="center" vertical="center" wrapText="1"/>
    </xf>
    <xf numFmtId="0" fontId="20" fillId="11" borderId="29" xfId="6" applyFont="1" applyFill="1" applyBorder="1" applyAlignment="1">
      <alignment horizontal="center" vertical="center" wrapText="1"/>
    </xf>
    <xf numFmtId="0" fontId="0" fillId="0" borderId="0" xfId="0" applyAlignment="1">
      <alignment horizontal="left" wrapText="1"/>
    </xf>
    <xf numFmtId="0" fontId="2" fillId="8" borderId="2" xfId="2" applyFill="1" applyAlignment="1">
      <alignment horizontal="left" vertical="top" wrapText="1"/>
    </xf>
    <xf numFmtId="0" fontId="2" fillId="12" borderId="2" xfId="2" applyFill="1" applyAlignment="1">
      <alignment horizontal="left" vertical="top" wrapText="1"/>
    </xf>
    <xf numFmtId="0" fontId="2" fillId="2" borderId="2" xfId="2" applyAlignment="1">
      <alignment horizontal="left" vertical="top" wrapText="1"/>
    </xf>
    <xf numFmtId="0" fontId="2" fillId="2" borderId="2" xfId="2" applyAlignment="1">
      <alignment horizontal="left" vertical="top"/>
    </xf>
    <xf numFmtId="0" fontId="0" fillId="0" borderId="0" xfId="0" applyAlignment="1">
      <alignment horizontal="left" vertical="top" wrapText="1"/>
    </xf>
    <xf numFmtId="0" fontId="18" fillId="0" borderId="0" xfId="7" applyAlignment="1">
      <alignment horizontal="left" vertical="top"/>
    </xf>
    <xf numFmtId="0" fontId="0" fillId="0" borderId="0" xfId="0" applyAlignment="1">
      <alignment horizontal="left" vertical="top"/>
    </xf>
    <xf numFmtId="0" fontId="32" fillId="12" borderId="4" xfId="0" applyFont="1" applyFill="1" applyBorder="1" applyAlignment="1">
      <alignment vertical="top" wrapText="1"/>
    </xf>
    <xf numFmtId="0" fontId="9" fillId="12" borderId="4" xfId="0" applyFont="1" applyFill="1" applyBorder="1" applyAlignment="1">
      <alignment vertical="top" wrapText="1"/>
    </xf>
    <xf numFmtId="0" fontId="9" fillId="12" borderId="5" xfId="0" applyFont="1" applyFill="1" applyBorder="1" applyAlignment="1">
      <alignment vertical="top" wrapText="1"/>
    </xf>
    <xf numFmtId="0" fontId="0" fillId="12" borderId="7" xfId="0" applyFill="1" applyBorder="1" applyAlignment="1">
      <alignment vertical="top" wrapText="1"/>
    </xf>
    <xf numFmtId="0" fontId="9" fillId="12" borderId="8" xfId="0" applyFont="1" applyFill="1" applyBorder="1" applyAlignment="1">
      <alignment vertical="top" wrapText="1"/>
    </xf>
    <xf numFmtId="0" fontId="7" fillId="6" borderId="3" xfId="0" applyFont="1" applyFill="1" applyBorder="1"/>
    <xf numFmtId="0" fontId="9" fillId="20" borderId="4" xfId="0" applyFont="1" applyFill="1" applyBorder="1" applyAlignment="1">
      <alignment vertical="top" wrapText="1"/>
    </xf>
    <xf numFmtId="0" fontId="14" fillId="9" borderId="0" xfId="0" applyFont="1" applyFill="1" applyAlignment="1">
      <alignment vertical="top"/>
    </xf>
    <xf numFmtId="0" fontId="0" fillId="12" borderId="8" xfId="0" applyFill="1" applyBorder="1" applyAlignment="1">
      <alignment vertical="top"/>
    </xf>
    <xf numFmtId="0" fontId="0" fillId="12" borderId="8" xfId="0" applyFill="1" applyBorder="1" applyAlignment="1">
      <alignment vertical="top" wrapText="1"/>
    </xf>
    <xf numFmtId="0" fontId="14" fillId="0" borderId="13" xfId="0" applyFont="1" applyBorder="1"/>
    <xf numFmtId="0" fontId="4" fillId="0" borderId="0" xfId="3" applyAlignment="1">
      <alignment vertical="top" wrapText="1"/>
    </xf>
    <xf numFmtId="0" fontId="0" fillId="21" borderId="13" xfId="0" applyFill="1" applyBorder="1"/>
    <xf numFmtId="0" fontId="0" fillId="0" borderId="0" xfId="0" applyAlignment="1">
      <alignment horizontal="left" wrapText="1"/>
    </xf>
    <xf numFmtId="0" fontId="20" fillId="18" borderId="26" xfId="6" applyFont="1" applyFill="1" applyBorder="1" applyAlignment="1">
      <alignment horizontal="left" vertical="center" wrapText="1"/>
    </xf>
    <xf numFmtId="0" fontId="20" fillId="18" borderId="32" xfId="6" applyFont="1" applyFill="1" applyBorder="1" applyAlignment="1">
      <alignment horizontal="left" vertical="center" wrapText="1"/>
    </xf>
    <xf numFmtId="0" fontId="20" fillId="18" borderId="27" xfId="6" applyFont="1" applyFill="1" applyBorder="1" applyAlignment="1">
      <alignment horizontal="left" vertical="center" wrapText="1"/>
    </xf>
    <xf numFmtId="0" fontId="20" fillId="19" borderId="33" xfId="6" applyFont="1" applyFill="1" applyBorder="1" applyAlignment="1">
      <alignment horizontal="left" vertical="center" wrapText="1"/>
    </xf>
    <xf numFmtId="0" fontId="20" fillId="19" borderId="11" xfId="6" applyFont="1" applyFill="1" applyBorder="1" applyAlignment="1">
      <alignment horizontal="left" vertical="center" wrapText="1"/>
    </xf>
    <xf numFmtId="0" fontId="20" fillId="19" borderId="34" xfId="6" applyFont="1" applyFill="1" applyBorder="1" applyAlignment="1">
      <alignment horizontal="left" vertical="center" wrapText="1"/>
    </xf>
    <xf numFmtId="0" fontId="0" fillId="0" borderId="0" xfId="0" applyAlignment="1">
      <alignment horizontal="left" wrapText="1"/>
    </xf>
    <xf numFmtId="0" fontId="20" fillId="19" borderId="35" xfId="6" applyFont="1" applyFill="1" applyBorder="1" applyAlignment="1">
      <alignment horizontal="left" vertical="center" wrapText="1"/>
    </xf>
    <xf numFmtId="0" fontId="20" fillId="19" borderId="36" xfId="6" applyFont="1" applyFill="1" applyBorder="1" applyAlignment="1">
      <alignment horizontal="left" vertical="center" wrapText="1"/>
    </xf>
    <xf numFmtId="0" fontId="20" fillId="19" borderId="37" xfId="6" applyFont="1" applyFill="1" applyBorder="1" applyAlignment="1">
      <alignment horizontal="left" vertical="center" wrapText="1"/>
    </xf>
    <xf numFmtId="0" fontId="22" fillId="0" borderId="0" xfId="8" applyFont="1" applyAlignment="1">
      <alignment horizontal="left" wrapText="1"/>
    </xf>
    <xf numFmtId="0" fontId="3" fillId="10" borderId="10" xfId="6" applyFont="1" applyFill="1" applyBorder="1" applyAlignment="1">
      <alignment horizontal="center" vertical="center" wrapText="1"/>
    </xf>
    <xf numFmtId="0" fontId="3" fillId="10" borderId="11" xfId="6" applyFont="1" applyFill="1" applyBorder="1" applyAlignment="1">
      <alignment horizontal="center" vertical="center" wrapText="1"/>
    </xf>
    <xf numFmtId="0" fontId="3" fillId="10" borderId="12" xfId="6" applyFont="1" applyFill="1" applyBorder="1" applyAlignment="1">
      <alignment horizontal="center" vertical="center" wrapText="1"/>
    </xf>
    <xf numFmtId="0" fontId="3" fillId="10" borderId="14" xfId="6" applyFont="1" applyFill="1" applyBorder="1" applyAlignment="1">
      <alignment horizontal="center" vertical="center" wrapText="1"/>
    </xf>
    <xf numFmtId="0" fontId="3" fillId="10" borderId="31" xfId="6" applyFont="1" applyFill="1" applyBorder="1" applyAlignment="1">
      <alignment horizontal="center" vertical="center" wrapText="1"/>
    </xf>
    <xf numFmtId="0" fontId="11" fillId="0" borderId="0" xfId="0" applyFont="1" applyAlignment="1">
      <alignment horizontal="left" vertical="center" wrapText="1"/>
    </xf>
    <xf numFmtId="0" fontId="3" fillId="10" borderId="26" xfId="6" applyFont="1" applyFill="1" applyBorder="1" applyAlignment="1">
      <alignment horizontal="center" vertical="center" wrapText="1"/>
    </xf>
    <xf numFmtId="0" fontId="3" fillId="10" borderId="27" xfId="6" applyFont="1" applyFill="1" applyBorder="1" applyAlignment="1">
      <alignment horizontal="center" vertical="center" wrapText="1"/>
    </xf>
    <xf numFmtId="0" fontId="4" fillId="0" borderId="0" xfId="3" applyAlignment="1">
      <alignment horizontal="left" vertical="top" wrapText="1"/>
    </xf>
    <xf numFmtId="0" fontId="9" fillId="0" borderId="0" xfId="0" applyFont="1"/>
    <xf numFmtId="0" fontId="9" fillId="0" borderId="0" xfId="0" applyFont="1" applyAlignment="1">
      <alignment horizontal="left" wrapText="1"/>
    </xf>
  </cellXfs>
  <cellStyles count="11">
    <cellStyle name="Accent1" xfId="4" builtinId="29"/>
    <cellStyle name="Explanatory Text" xfId="3" builtinId="53"/>
    <cellStyle name="Heading 1 2" xfId="9" xr:uid="{AC3F89DC-9E52-4745-9F83-C97D09657390}"/>
    <cellStyle name="Heading 2" xfId="1" builtinId="17"/>
    <cellStyle name="Heading 3 2" xfId="10" xr:uid="{E5075EB3-416A-4CC9-B82E-F4D1F37FAA05}"/>
    <cellStyle name="Heading 4" xfId="8" builtinId="19"/>
    <cellStyle name="Hyperlink" xfId="5" builtinId="8"/>
    <cellStyle name="Input" xfId="2" builtinId="20"/>
    <cellStyle name="Normal" xfId="0" builtinId="0"/>
    <cellStyle name="Normal 10" xfId="6" xr:uid="{98FE4533-8824-41AA-BD6D-F8AEEA6D3B82}"/>
    <cellStyle name="Normal 2" xfId="7" xr:uid="{65B16CF1-75A0-4118-B6CA-30360987277D}"/>
  </cellStyles>
  <dxfs count="53">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2055</xdr:colOff>
      <xdr:row>4</xdr:row>
      <xdr:rowOff>29695</xdr:rowOff>
    </xdr:from>
    <xdr:to>
      <xdr:col>3</xdr:col>
      <xdr:colOff>707279</xdr:colOff>
      <xdr:row>4</xdr:row>
      <xdr:rowOff>3816350</xdr:rowOff>
    </xdr:to>
    <xdr:pic>
      <xdr:nvPicPr>
        <xdr:cNvPr id="4" name="Graphic 3">
          <a:extLst>
            <a:ext uri="{FF2B5EF4-FFF2-40B4-BE49-F238E27FC236}">
              <a16:creationId xmlns:a16="http://schemas.microsoft.com/office/drawing/2014/main" id="{EC3B2210-CBA2-499D-86D7-EFF4FBFE3FEE}"/>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b="8656"/>
        <a:stretch/>
      </xdr:blipFill>
      <xdr:spPr>
        <a:xfrm>
          <a:off x="611655" y="1655295"/>
          <a:ext cx="7982324" cy="37866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331322</xdr:colOff>
      <xdr:row>5</xdr:row>
      <xdr:rowOff>200023</xdr:rowOff>
    </xdr:from>
    <xdr:to>
      <xdr:col>4</xdr:col>
      <xdr:colOff>1021863</xdr:colOff>
      <xdr:row>5</xdr:row>
      <xdr:rowOff>5126182</xdr:rowOff>
    </xdr:to>
    <xdr:pic>
      <xdr:nvPicPr>
        <xdr:cNvPr id="8" name="Graphic 7">
          <a:extLst>
            <a:ext uri="{FF2B5EF4-FFF2-40B4-BE49-F238E27FC236}">
              <a16:creationId xmlns:a16="http://schemas.microsoft.com/office/drawing/2014/main" id="{8ED7BB5A-268D-414B-B456-833F00A910A8}"/>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b="8275"/>
        <a:stretch/>
      </xdr:blipFill>
      <xdr:spPr>
        <a:xfrm>
          <a:off x="331322" y="1983796"/>
          <a:ext cx="9332314" cy="49261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a%20Petrini/Box%20Sync/WHO%20-%20HEPR%20platforms/4%20-%20Phase%202/03%20PMO/05%20Tools%20and%20technology/2.%20PP%20templates/For%20upload/20230331%20template%20-%20REM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REMAP"/>
      <sheetName val="Sheet1"/>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6EC37-BDA7-494A-91A5-9790A0633ECE}">
  <sheetPr codeName="Sheet3">
    <tabColor rgb="FFC00000"/>
  </sheetPr>
  <dimension ref="B2:W185"/>
  <sheetViews>
    <sheetView showGridLines="0" workbookViewId="0">
      <selection activeCell="J17" sqref="J17"/>
    </sheetView>
  </sheetViews>
  <sheetFormatPr defaultRowHeight="15" x14ac:dyDescent="0.25"/>
  <cols>
    <col min="1" max="1" width="2.140625" customWidth="1"/>
    <col min="2" max="4" width="15.85546875" customWidth="1"/>
    <col min="5" max="9" width="15.5703125" customWidth="1"/>
    <col min="10" max="10" width="37.85546875" customWidth="1"/>
    <col min="11" max="23" width="15.5703125" customWidth="1"/>
  </cols>
  <sheetData>
    <row r="2" spans="2:23" s="39" customFormat="1" ht="21" x14ac:dyDescent="0.35">
      <c r="B2" s="40" t="s">
        <v>0</v>
      </c>
      <c r="C2" s="40"/>
      <c r="D2" s="40"/>
    </row>
    <row r="4" spans="2:23" s="25" customFormat="1" ht="180" x14ac:dyDescent="0.25">
      <c r="B4" s="36" t="s">
        <v>1</v>
      </c>
      <c r="C4" s="36" t="s">
        <v>2</v>
      </c>
      <c r="D4" s="36" t="s">
        <v>3</v>
      </c>
      <c r="E4" s="36" t="s">
        <v>4</v>
      </c>
      <c r="F4" s="36" t="s">
        <v>5</v>
      </c>
      <c r="G4" s="36" t="s">
        <v>6</v>
      </c>
      <c r="H4" s="36" t="s">
        <v>7</v>
      </c>
      <c r="I4" s="36" t="s">
        <v>8</v>
      </c>
      <c r="J4" s="36" t="s">
        <v>9</v>
      </c>
      <c r="K4" s="36" t="s">
        <v>10</v>
      </c>
      <c r="L4" s="36" t="s">
        <v>11</v>
      </c>
      <c r="M4" s="36" t="s">
        <v>12</v>
      </c>
      <c r="N4" s="36" t="s">
        <v>13</v>
      </c>
      <c r="O4" s="36" t="s">
        <v>14</v>
      </c>
      <c r="P4" s="36" t="s">
        <v>15</v>
      </c>
      <c r="Q4" s="36" t="s">
        <v>16</v>
      </c>
      <c r="R4" s="36" t="s">
        <v>17</v>
      </c>
      <c r="S4" s="36" t="s">
        <v>18</v>
      </c>
      <c r="T4" s="36" t="s">
        <v>19</v>
      </c>
      <c r="U4" s="36" t="s">
        <v>20</v>
      </c>
      <c r="V4" s="36" t="s">
        <v>21</v>
      </c>
      <c r="W4" s="36" t="s">
        <v>22</v>
      </c>
    </row>
    <row r="5" spans="2:23" x14ac:dyDescent="0.25">
      <c r="B5" s="37" t="s">
        <v>23</v>
      </c>
      <c r="C5" s="37" t="s">
        <v>24</v>
      </c>
      <c r="D5" s="37" t="s">
        <v>25</v>
      </c>
      <c r="E5" s="37">
        <v>1</v>
      </c>
      <c r="F5" s="37" t="s">
        <v>26</v>
      </c>
      <c r="G5" s="37" t="s">
        <v>27</v>
      </c>
      <c r="H5" s="37" t="s">
        <v>28</v>
      </c>
      <c r="I5" s="37"/>
      <c r="J5" s="37" t="s">
        <v>29</v>
      </c>
      <c r="K5" s="37" t="s">
        <v>30</v>
      </c>
      <c r="L5" s="37" t="s">
        <v>31</v>
      </c>
      <c r="M5" s="37" t="s">
        <v>32</v>
      </c>
      <c r="N5" s="37" t="s">
        <v>33</v>
      </c>
      <c r="O5" s="37" t="s">
        <v>34</v>
      </c>
      <c r="P5" t="s">
        <v>35</v>
      </c>
      <c r="Q5" s="37" t="s">
        <v>36</v>
      </c>
      <c r="R5" s="37" t="s">
        <v>37</v>
      </c>
      <c r="S5" s="37" t="s">
        <v>38</v>
      </c>
      <c r="T5" s="37" t="s">
        <v>39</v>
      </c>
      <c r="U5" s="37"/>
      <c r="V5" s="37" t="s">
        <v>30</v>
      </c>
      <c r="W5" s="37" t="s">
        <v>40</v>
      </c>
    </row>
    <row r="6" spans="2:23" x14ac:dyDescent="0.25">
      <c r="B6" s="37" t="s">
        <v>41</v>
      </c>
      <c r="C6" s="37" t="s">
        <v>42</v>
      </c>
      <c r="D6" s="37" t="s">
        <v>43</v>
      </c>
      <c r="E6" s="37">
        <v>2</v>
      </c>
      <c r="F6" s="37" t="s">
        <v>44</v>
      </c>
      <c r="G6" s="37" t="s">
        <v>45</v>
      </c>
      <c r="H6" s="37" t="s">
        <v>46</v>
      </c>
      <c r="I6" s="37"/>
      <c r="J6" s="37" t="s">
        <v>47</v>
      </c>
      <c r="K6" s="37" t="s">
        <v>48</v>
      </c>
      <c r="L6" s="37" t="s">
        <v>49</v>
      </c>
      <c r="M6" s="37" t="s">
        <v>50</v>
      </c>
      <c r="N6" s="37" t="s">
        <v>51</v>
      </c>
      <c r="O6" s="37" t="s">
        <v>52</v>
      </c>
      <c r="P6" s="37" t="s">
        <v>35</v>
      </c>
      <c r="Q6" s="37" t="s">
        <v>53</v>
      </c>
      <c r="R6" s="37" t="s">
        <v>54</v>
      </c>
      <c r="S6" s="37" t="s">
        <v>55</v>
      </c>
      <c r="T6" s="37" t="s">
        <v>56</v>
      </c>
      <c r="U6" s="37"/>
      <c r="V6" s="37" t="s">
        <v>48</v>
      </c>
      <c r="W6" s="37" t="s">
        <v>57</v>
      </c>
    </row>
    <row r="7" spans="2:23" x14ac:dyDescent="0.25">
      <c r="B7" s="37" t="s">
        <v>58</v>
      </c>
      <c r="C7" s="37" t="s">
        <v>59</v>
      </c>
      <c r="D7" s="37" t="s">
        <v>60</v>
      </c>
      <c r="E7" s="37">
        <v>3</v>
      </c>
      <c r="F7" s="37" t="s">
        <v>61</v>
      </c>
      <c r="G7" s="37" t="s">
        <v>62</v>
      </c>
      <c r="H7" s="37" t="s">
        <v>63</v>
      </c>
      <c r="I7" s="37"/>
      <c r="J7" s="37" t="s">
        <v>64</v>
      </c>
      <c r="K7" s="37" t="s">
        <v>65</v>
      </c>
      <c r="L7" s="37" t="s">
        <v>66</v>
      </c>
      <c r="M7" s="37"/>
      <c r="N7" s="37" t="s">
        <v>67</v>
      </c>
      <c r="O7" s="37" t="s">
        <v>68</v>
      </c>
      <c r="P7" s="37" t="s">
        <v>69</v>
      </c>
      <c r="Q7" s="37" t="s">
        <v>70</v>
      </c>
      <c r="R7" s="37" t="s">
        <v>71</v>
      </c>
      <c r="S7" s="37" t="s">
        <v>72</v>
      </c>
      <c r="T7" s="37" t="s">
        <v>73</v>
      </c>
      <c r="U7" s="37"/>
      <c r="V7" s="37" t="s">
        <v>65</v>
      </c>
      <c r="W7" s="37" t="s">
        <v>74</v>
      </c>
    </row>
    <row r="8" spans="2:23" x14ac:dyDescent="0.25">
      <c r="B8" s="37" t="s">
        <v>75</v>
      </c>
      <c r="C8" s="37" t="s">
        <v>76</v>
      </c>
      <c r="D8" s="37"/>
      <c r="E8" s="37">
        <v>4</v>
      </c>
      <c r="F8" s="37" t="s">
        <v>77</v>
      </c>
      <c r="G8" s="37" t="s">
        <v>78</v>
      </c>
      <c r="H8" s="37" t="s">
        <v>79</v>
      </c>
      <c r="I8" s="37"/>
      <c r="J8" s="37" t="str">
        <f>"The following two: "&amp;J5&amp;"; "&amp;J6</f>
        <v>The following two: Reduced health impact of pandemics; Reduced social impact of pandemics</v>
      </c>
      <c r="K8" s="78" t="s">
        <v>80</v>
      </c>
      <c r="L8" s="78" t="s">
        <v>81</v>
      </c>
      <c r="N8" t="s">
        <v>82</v>
      </c>
      <c r="O8" s="37"/>
      <c r="P8" s="37"/>
      <c r="Q8" s="37" t="s">
        <v>83</v>
      </c>
      <c r="R8" s="37" t="s">
        <v>84</v>
      </c>
      <c r="S8" s="37" t="s">
        <v>85</v>
      </c>
      <c r="T8" s="37"/>
      <c r="U8" s="37"/>
      <c r="V8" s="37" t="s">
        <v>80</v>
      </c>
      <c r="W8" s="37" t="s">
        <v>86</v>
      </c>
    </row>
    <row r="9" spans="2:23" x14ac:dyDescent="0.25">
      <c r="B9" s="37" t="s">
        <v>87</v>
      </c>
      <c r="C9" s="37" t="s">
        <v>88</v>
      </c>
      <c r="D9" s="37"/>
      <c r="E9" s="37">
        <v>5</v>
      </c>
      <c r="F9" s="37" t="s">
        <v>89</v>
      </c>
      <c r="G9" s="37" t="s">
        <v>90</v>
      </c>
      <c r="H9" s="37" t="s">
        <v>80</v>
      </c>
      <c r="I9" s="37"/>
      <c r="J9" s="37" t="str">
        <f>"The following two: "&amp;J6&amp;"; "&amp;J7</f>
        <v>The following two: Reduced social impact of pandemics; Reduced economic impact of pandemics</v>
      </c>
      <c r="K9" s="37"/>
      <c r="L9" s="37"/>
      <c r="M9" s="37"/>
      <c r="N9" s="37"/>
      <c r="O9" s="37"/>
      <c r="P9" s="37"/>
      <c r="Q9" s="37" t="s">
        <v>91</v>
      </c>
      <c r="R9" s="37" t="s">
        <v>92</v>
      </c>
      <c r="S9" s="37"/>
      <c r="T9" s="37"/>
      <c r="U9" s="37"/>
      <c r="V9" s="37"/>
      <c r="W9" s="37" t="s">
        <v>93</v>
      </c>
    </row>
    <row r="10" spans="2:23" x14ac:dyDescent="0.25">
      <c r="B10" s="37" t="s">
        <v>94</v>
      </c>
      <c r="C10" s="37" t="s">
        <v>95</v>
      </c>
      <c r="D10" s="37"/>
      <c r="E10" s="37"/>
      <c r="F10" s="37" t="s">
        <v>96</v>
      </c>
      <c r="G10" s="37" t="s">
        <v>97</v>
      </c>
      <c r="H10" s="37"/>
      <c r="I10" s="37"/>
      <c r="J10" s="37" t="str">
        <f>"The following two: "&amp;J7&amp;"; "&amp;J6&amp;"; "&amp;J5</f>
        <v>The following two: Reduced economic impact of pandemics; Reduced social impact of pandemics; Reduced health impact of pandemics</v>
      </c>
      <c r="K10" s="37"/>
      <c r="L10" s="37"/>
      <c r="M10" s="37"/>
      <c r="N10" s="37"/>
      <c r="O10" s="37"/>
      <c r="P10" s="37"/>
      <c r="Q10" s="37" t="s">
        <v>98</v>
      </c>
      <c r="R10" s="37"/>
      <c r="S10" s="37"/>
      <c r="T10" s="37"/>
      <c r="U10" s="37"/>
      <c r="V10" s="37"/>
      <c r="W10" s="37" t="s">
        <v>99</v>
      </c>
    </row>
    <row r="11" spans="2:23" x14ac:dyDescent="0.25">
      <c r="B11" s="37" t="s">
        <v>100</v>
      </c>
      <c r="C11" s="37" t="s">
        <v>101</v>
      </c>
      <c r="D11" s="37"/>
      <c r="E11" s="37"/>
      <c r="F11" s="37" t="s">
        <v>102</v>
      </c>
      <c r="G11" s="37" t="s">
        <v>103</v>
      </c>
      <c r="H11" s="37"/>
      <c r="I11" s="37"/>
      <c r="J11" s="37" t="str">
        <f>"All three: "&amp;J8&amp;"; "&amp;J6</f>
        <v>All three: The following two: Reduced health impact of pandemics; Reduced social impact of pandemics; Reduced social impact of pandemics</v>
      </c>
      <c r="K11" s="37"/>
      <c r="L11" s="37"/>
      <c r="M11" s="37"/>
      <c r="N11" s="37"/>
      <c r="O11" s="37"/>
      <c r="P11" s="37"/>
      <c r="Q11" s="37"/>
      <c r="R11" s="37"/>
      <c r="S11" s="37"/>
      <c r="T11" s="37"/>
      <c r="U11" s="37"/>
      <c r="V11" s="37"/>
      <c r="W11" s="37" t="s">
        <v>104</v>
      </c>
    </row>
    <row r="12" spans="2:23" x14ac:dyDescent="0.25">
      <c r="B12" s="37" t="s">
        <v>105</v>
      </c>
      <c r="C12" s="37" t="s">
        <v>106</v>
      </c>
      <c r="D12" s="37"/>
      <c r="E12" s="37"/>
      <c r="F12" s="37" t="s">
        <v>107</v>
      </c>
      <c r="G12" s="37" t="s">
        <v>108</v>
      </c>
      <c r="H12" s="37"/>
      <c r="I12" s="37"/>
      <c r="J12" s="37" t="s">
        <v>80</v>
      </c>
      <c r="K12" s="37"/>
      <c r="L12" s="37"/>
      <c r="M12" s="37"/>
      <c r="N12" s="37"/>
      <c r="O12" s="37"/>
      <c r="P12" s="37"/>
      <c r="Q12" s="37"/>
      <c r="R12" s="37"/>
      <c r="S12" s="37"/>
      <c r="T12" s="37"/>
      <c r="U12" s="37"/>
      <c r="V12" s="37"/>
      <c r="W12" s="37"/>
    </row>
    <row r="13" spans="2:23" x14ac:dyDescent="0.25">
      <c r="B13" s="37" t="s">
        <v>109</v>
      </c>
      <c r="C13" s="37" t="s">
        <v>110</v>
      </c>
      <c r="D13" s="37"/>
      <c r="E13" s="37"/>
      <c r="F13" s="37" t="s">
        <v>111</v>
      </c>
      <c r="G13" s="37" t="s">
        <v>112</v>
      </c>
      <c r="H13" s="37"/>
      <c r="I13" s="37"/>
      <c r="J13" s="37"/>
      <c r="K13" s="37"/>
      <c r="L13" s="37"/>
      <c r="M13" s="37"/>
      <c r="N13" s="37"/>
      <c r="O13" s="37"/>
      <c r="P13" s="37"/>
      <c r="Q13" s="37"/>
      <c r="R13" s="37"/>
      <c r="S13" s="37"/>
      <c r="T13" s="37"/>
      <c r="U13" s="37"/>
      <c r="V13" s="37"/>
      <c r="W13" s="37"/>
    </row>
    <row r="14" spans="2:23" x14ac:dyDescent="0.25">
      <c r="B14" s="37" t="s">
        <v>113</v>
      </c>
      <c r="C14" s="37" t="s">
        <v>114</v>
      </c>
      <c r="D14" s="37"/>
      <c r="E14" s="37"/>
      <c r="F14" s="37" t="s">
        <v>115</v>
      </c>
      <c r="G14" s="37" t="s">
        <v>116</v>
      </c>
      <c r="H14" s="37"/>
      <c r="I14" s="37"/>
      <c r="J14" s="37"/>
      <c r="K14" s="37"/>
      <c r="L14" s="37"/>
      <c r="M14" s="37"/>
      <c r="N14" s="37"/>
      <c r="O14" s="37"/>
      <c r="P14" s="37"/>
      <c r="Q14" s="37"/>
      <c r="R14" s="37"/>
      <c r="S14" s="37"/>
      <c r="T14" s="37"/>
      <c r="U14" s="37"/>
      <c r="V14" s="37"/>
      <c r="W14" s="37"/>
    </row>
    <row r="15" spans="2:23" x14ac:dyDescent="0.25">
      <c r="B15" s="37" t="s">
        <v>117</v>
      </c>
      <c r="C15" s="37" t="s">
        <v>118</v>
      </c>
      <c r="D15" s="37"/>
      <c r="E15" s="37"/>
      <c r="F15" s="37" t="s">
        <v>119</v>
      </c>
      <c r="G15" s="37" t="s">
        <v>120</v>
      </c>
      <c r="H15" s="37"/>
      <c r="I15" s="37"/>
      <c r="J15" s="37"/>
      <c r="K15" s="37"/>
      <c r="L15" s="37"/>
      <c r="M15" s="37"/>
      <c r="N15" s="37"/>
      <c r="O15" s="37"/>
      <c r="P15" s="37"/>
      <c r="Q15" s="37"/>
      <c r="R15" s="37"/>
      <c r="S15" s="37"/>
      <c r="T15" s="37"/>
      <c r="U15" s="37"/>
      <c r="V15" s="37"/>
      <c r="W15" s="37"/>
    </row>
    <row r="16" spans="2:23" x14ac:dyDescent="0.25">
      <c r="B16" s="37" t="s">
        <v>121</v>
      </c>
      <c r="C16" s="37" t="s">
        <v>122</v>
      </c>
      <c r="D16" s="37"/>
      <c r="E16" s="37"/>
      <c r="F16" s="37" t="s">
        <v>123</v>
      </c>
      <c r="G16" s="37" t="s">
        <v>124</v>
      </c>
      <c r="H16" s="37"/>
      <c r="I16" s="37"/>
      <c r="J16" s="37"/>
      <c r="K16" s="37"/>
      <c r="L16" s="37"/>
      <c r="M16" s="37"/>
      <c r="N16" s="37"/>
      <c r="O16" s="37"/>
      <c r="P16" s="37"/>
      <c r="Q16" s="37"/>
      <c r="R16" s="37"/>
      <c r="S16" s="37"/>
      <c r="T16" s="37"/>
      <c r="U16" s="37"/>
      <c r="V16" s="37"/>
      <c r="W16" s="37"/>
    </row>
    <row r="17" spans="2:23" x14ac:dyDescent="0.25">
      <c r="B17" s="37" t="s">
        <v>125</v>
      </c>
      <c r="C17" s="37" t="s">
        <v>126</v>
      </c>
      <c r="D17" s="37"/>
      <c r="E17" s="37"/>
      <c r="F17" s="37" t="s">
        <v>127</v>
      </c>
      <c r="G17" s="37" t="s">
        <v>128</v>
      </c>
      <c r="H17" s="37"/>
      <c r="I17" s="37"/>
      <c r="J17" s="37"/>
      <c r="K17" s="37"/>
      <c r="L17" s="37"/>
      <c r="M17" s="37"/>
      <c r="N17" s="37"/>
      <c r="O17" s="37"/>
      <c r="P17" s="37"/>
      <c r="Q17" s="37"/>
      <c r="R17" s="37"/>
      <c r="S17" s="37"/>
      <c r="T17" s="37"/>
      <c r="U17" s="37"/>
      <c r="V17" s="37"/>
      <c r="W17" s="37"/>
    </row>
    <row r="18" spans="2:23" x14ac:dyDescent="0.25">
      <c r="B18" s="37" t="s">
        <v>129</v>
      </c>
      <c r="C18" s="37" t="s">
        <v>130</v>
      </c>
      <c r="D18" s="37"/>
      <c r="E18" s="37"/>
      <c r="F18" s="37" t="s">
        <v>131</v>
      </c>
      <c r="G18" s="37" t="s">
        <v>132</v>
      </c>
      <c r="H18" s="37"/>
      <c r="I18" s="37"/>
      <c r="J18" s="37"/>
      <c r="K18" s="37"/>
      <c r="L18" s="37"/>
      <c r="M18" s="37"/>
      <c r="N18" s="37"/>
      <c r="O18" s="37"/>
      <c r="P18" s="37"/>
      <c r="Q18" s="37"/>
      <c r="R18" s="37"/>
      <c r="S18" s="37"/>
      <c r="T18" s="37"/>
      <c r="U18" s="37"/>
      <c r="V18" s="37"/>
      <c r="W18" s="37"/>
    </row>
    <row r="19" spans="2:23" x14ac:dyDescent="0.25">
      <c r="B19" s="37" t="s">
        <v>133</v>
      </c>
      <c r="C19" s="37" t="s">
        <v>134</v>
      </c>
      <c r="D19" s="37"/>
      <c r="E19" s="37"/>
      <c r="F19" s="37" t="s">
        <v>135</v>
      </c>
      <c r="G19" s="37"/>
      <c r="H19" s="37"/>
      <c r="I19" s="37"/>
      <c r="J19" s="37"/>
      <c r="K19" s="37"/>
      <c r="L19" s="37"/>
      <c r="M19" s="37"/>
      <c r="N19" s="37"/>
      <c r="O19" s="37"/>
      <c r="P19" s="37"/>
      <c r="Q19" s="37"/>
      <c r="R19" s="37"/>
      <c r="S19" s="37"/>
      <c r="T19" s="37"/>
      <c r="U19" s="37"/>
      <c r="V19" s="37"/>
      <c r="W19" s="37"/>
    </row>
    <row r="20" spans="2:23" x14ac:dyDescent="0.25">
      <c r="B20" s="37" t="s">
        <v>136</v>
      </c>
      <c r="C20" s="37" t="s">
        <v>137</v>
      </c>
      <c r="D20" s="37"/>
      <c r="E20" s="37"/>
      <c r="F20" s="37" t="s">
        <v>138</v>
      </c>
      <c r="G20" s="37"/>
      <c r="H20" s="37"/>
      <c r="I20" s="37"/>
      <c r="J20" s="37"/>
      <c r="K20" s="37"/>
      <c r="L20" s="37"/>
      <c r="M20" s="37"/>
      <c r="N20" s="37"/>
      <c r="O20" s="37"/>
      <c r="P20" s="37"/>
      <c r="Q20" s="37"/>
      <c r="R20" s="37"/>
      <c r="S20" s="37"/>
      <c r="T20" s="37"/>
      <c r="U20" s="37"/>
      <c r="V20" s="37"/>
      <c r="W20" s="37"/>
    </row>
    <row r="21" spans="2:23" x14ac:dyDescent="0.25">
      <c r="B21" s="37" t="s">
        <v>139</v>
      </c>
      <c r="C21" s="37" t="s">
        <v>114</v>
      </c>
      <c r="D21" s="37"/>
      <c r="E21" s="37"/>
      <c r="F21" s="37" t="s">
        <v>140</v>
      </c>
      <c r="G21" s="37"/>
      <c r="H21" s="37"/>
      <c r="I21" s="37"/>
      <c r="J21" s="37"/>
      <c r="K21" s="37"/>
      <c r="L21" s="37"/>
      <c r="M21" s="37"/>
      <c r="N21" s="37"/>
      <c r="O21" s="37"/>
      <c r="P21" s="37"/>
      <c r="Q21" s="37"/>
      <c r="R21" s="37"/>
      <c r="S21" s="37"/>
      <c r="T21" s="37"/>
      <c r="U21" s="37"/>
      <c r="V21" s="37"/>
      <c r="W21" s="37"/>
    </row>
    <row r="22" spans="2:23" x14ac:dyDescent="0.25">
      <c r="B22" s="37" t="s">
        <v>141</v>
      </c>
      <c r="C22" s="37" t="s">
        <v>142</v>
      </c>
      <c r="D22" s="37"/>
      <c r="E22" s="37"/>
      <c r="F22" s="37" t="s">
        <v>143</v>
      </c>
      <c r="G22" s="37"/>
      <c r="H22" s="37"/>
      <c r="I22" s="37"/>
      <c r="J22" s="37"/>
      <c r="K22" s="37"/>
      <c r="L22" s="37"/>
      <c r="M22" s="37"/>
      <c r="N22" s="37"/>
      <c r="O22" s="37"/>
      <c r="P22" s="37"/>
      <c r="Q22" s="37"/>
      <c r="R22" s="37"/>
      <c r="S22" s="37"/>
      <c r="T22" s="37"/>
      <c r="U22" s="37"/>
      <c r="V22" s="37"/>
      <c r="W22" s="37"/>
    </row>
    <row r="23" spans="2:23" x14ac:dyDescent="0.25">
      <c r="B23" s="37" t="s">
        <v>144</v>
      </c>
      <c r="C23" s="37"/>
      <c r="D23" s="37"/>
      <c r="E23" s="37"/>
      <c r="F23" s="37" t="s">
        <v>145</v>
      </c>
      <c r="G23" s="37"/>
      <c r="H23" s="37"/>
      <c r="I23" s="37"/>
      <c r="J23" s="37"/>
      <c r="K23" s="37"/>
      <c r="L23" s="37"/>
      <c r="M23" s="37"/>
      <c r="N23" s="37"/>
      <c r="O23" s="37"/>
      <c r="P23" s="37"/>
      <c r="Q23" s="37"/>
      <c r="R23" s="37"/>
      <c r="S23" s="37"/>
      <c r="T23" s="37"/>
      <c r="U23" s="37"/>
      <c r="V23" s="37"/>
      <c r="W23" s="37"/>
    </row>
    <row r="24" spans="2:23" x14ac:dyDescent="0.25">
      <c r="B24" s="37" t="s">
        <v>146</v>
      </c>
      <c r="C24" s="37"/>
      <c r="D24" s="37"/>
      <c r="E24" s="37"/>
      <c r="F24" s="37" t="s">
        <v>147</v>
      </c>
      <c r="G24" s="37"/>
      <c r="H24" s="37"/>
      <c r="I24" s="37"/>
      <c r="J24" s="37"/>
      <c r="K24" s="37"/>
      <c r="L24" s="37"/>
      <c r="M24" s="37"/>
      <c r="N24" s="37"/>
      <c r="O24" s="37"/>
      <c r="P24" s="37"/>
      <c r="Q24" s="37"/>
      <c r="R24" s="37"/>
      <c r="S24" s="37"/>
      <c r="T24" s="37"/>
      <c r="U24" s="37"/>
      <c r="V24" s="37"/>
      <c r="W24" s="37"/>
    </row>
    <row r="25" spans="2:23" x14ac:dyDescent="0.25">
      <c r="B25" s="37" t="s">
        <v>148</v>
      </c>
      <c r="C25" s="37"/>
      <c r="D25" s="37"/>
      <c r="E25" s="37"/>
      <c r="F25" s="37" t="s">
        <v>149</v>
      </c>
      <c r="G25" s="37"/>
      <c r="H25" s="37"/>
      <c r="I25" s="37"/>
      <c r="J25" s="37"/>
      <c r="K25" s="37"/>
      <c r="L25" s="37"/>
      <c r="M25" s="37"/>
      <c r="N25" s="37"/>
      <c r="O25" s="37"/>
      <c r="P25" s="37"/>
      <c r="Q25" s="37"/>
      <c r="R25" s="37"/>
      <c r="S25" s="37"/>
      <c r="T25" s="37"/>
      <c r="U25" s="37"/>
      <c r="V25" s="37"/>
      <c r="W25" s="37"/>
    </row>
    <row r="26" spans="2:23" x14ac:dyDescent="0.25">
      <c r="B26" s="37" t="s">
        <v>150</v>
      </c>
      <c r="C26" s="37"/>
      <c r="D26" s="37"/>
      <c r="E26" s="37"/>
      <c r="F26" s="37" t="s">
        <v>151</v>
      </c>
      <c r="G26" s="37"/>
      <c r="H26" s="37"/>
      <c r="I26" s="37"/>
      <c r="J26" s="37"/>
      <c r="K26" s="37"/>
      <c r="L26" s="37"/>
      <c r="M26" s="37"/>
      <c r="N26" s="37"/>
      <c r="O26" s="37"/>
      <c r="P26" s="37"/>
      <c r="Q26" s="37"/>
      <c r="R26" s="37"/>
      <c r="S26" s="37"/>
      <c r="T26" s="37"/>
      <c r="U26" s="37"/>
      <c r="V26" s="37"/>
      <c r="W26" s="37"/>
    </row>
    <row r="27" spans="2:23" x14ac:dyDescent="0.25">
      <c r="B27" s="37" t="s">
        <v>152</v>
      </c>
      <c r="C27" s="37"/>
      <c r="D27" s="37"/>
      <c r="E27" s="37"/>
      <c r="F27" s="37" t="s">
        <v>153</v>
      </c>
      <c r="G27" s="37"/>
      <c r="H27" s="37"/>
      <c r="I27" s="37"/>
      <c r="J27" s="37"/>
      <c r="K27" s="37"/>
      <c r="L27" s="37"/>
      <c r="M27" s="37"/>
      <c r="N27" s="37"/>
      <c r="O27" s="37"/>
      <c r="P27" s="37"/>
      <c r="Q27" s="37"/>
      <c r="R27" s="37"/>
      <c r="S27" s="37"/>
      <c r="T27" s="37"/>
      <c r="U27" s="37"/>
      <c r="V27" s="37"/>
      <c r="W27" s="37"/>
    </row>
    <row r="28" spans="2:23" x14ac:dyDescent="0.25">
      <c r="B28" s="37" t="s">
        <v>154</v>
      </c>
      <c r="C28" s="37"/>
      <c r="D28" s="37"/>
      <c r="E28" s="37"/>
      <c r="F28" s="37"/>
      <c r="G28" s="37"/>
      <c r="H28" s="37"/>
      <c r="I28" s="37"/>
      <c r="J28" s="37"/>
      <c r="K28" s="37"/>
      <c r="L28" s="37"/>
      <c r="M28" s="37"/>
      <c r="N28" s="37"/>
      <c r="O28" s="37"/>
      <c r="P28" s="37"/>
      <c r="Q28" s="37"/>
      <c r="R28" s="37"/>
      <c r="S28" s="37"/>
      <c r="T28" s="37"/>
      <c r="U28" s="37"/>
      <c r="V28" s="37"/>
      <c r="W28" s="37"/>
    </row>
    <row r="29" spans="2:23" x14ac:dyDescent="0.25">
      <c r="B29" s="37" t="s">
        <v>155</v>
      </c>
      <c r="C29" s="37"/>
      <c r="D29" s="37"/>
      <c r="E29" s="37"/>
      <c r="F29" s="37"/>
      <c r="G29" s="37"/>
      <c r="H29" s="37"/>
      <c r="I29" s="37"/>
      <c r="J29" s="37"/>
      <c r="K29" s="37"/>
      <c r="L29" s="37"/>
      <c r="M29" s="37"/>
      <c r="N29" s="37"/>
      <c r="O29" s="37"/>
      <c r="P29" s="37"/>
      <c r="Q29" s="37"/>
      <c r="R29" s="37"/>
      <c r="S29" s="37"/>
      <c r="T29" s="37"/>
      <c r="U29" s="37"/>
      <c r="V29" s="37"/>
      <c r="W29" s="37"/>
    </row>
    <row r="30" spans="2:23" x14ac:dyDescent="0.25">
      <c r="B30" s="37" t="s">
        <v>156</v>
      </c>
      <c r="C30" s="37"/>
      <c r="D30" s="37"/>
      <c r="E30" s="37"/>
      <c r="F30" s="37"/>
      <c r="G30" s="37"/>
      <c r="H30" s="37"/>
      <c r="I30" s="37"/>
      <c r="J30" s="37"/>
      <c r="K30" s="37"/>
      <c r="L30" s="37"/>
      <c r="M30" s="37"/>
      <c r="N30" s="37"/>
      <c r="O30" s="37"/>
      <c r="P30" s="37"/>
      <c r="Q30" s="37"/>
      <c r="R30" s="37"/>
      <c r="S30" s="37"/>
      <c r="T30" s="37"/>
      <c r="U30" s="37"/>
      <c r="V30" s="37"/>
      <c r="W30" s="37"/>
    </row>
    <row r="31" spans="2:23" x14ac:dyDescent="0.25">
      <c r="B31" s="37" t="s">
        <v>157</v>
      </c>
      <c r="C31" s="37"/>
      <c r="D31" s="37"/>
      <c r="E31" s="37"/>
      <c r="F31" s="37"/>
      <c r="G31" s="37"/>
      <c r="H31" s="37"/>
      <c r="I31" s="37"/>
      <c r="J31" s="37"/>
      <c r="K31" s="37"/>
      <c r="L31" s="37"/>
      <c r="M31" s="37"/>
      <c r="N31" s="37"/>
      <c r="O31" s="37"/>
      <c r="P31" s="37"/>
      <c r="Q31" s="37"/>
      <c r="R31" s="37"/>
      <c r="S31" s="37"/>
      <c r="T31" s="37"/>
      <c r="U31" s="37"/>
      <c r="V31" s="37"/>
      <c r="W31" s="37"/>
    </row>
    <row r="32" spans="2:23" x14ac:dyDescent="0.25">
      <c r="B32" s="37" t="s">
        <v>158</v>
      </c>
      <c r="C32" s="37"/>
      <c r="D32" s="37"/>
      <c r="E32" s="37"/>
      <c r="F32" s="37"/>
      <c r="G32" s="37"/>
      <c r="H32" s="37"/>
      <c r="I32" s="37"/>
      <c r="J32" s="37"/>
      <c r="K32" s="37"/>
      <c r="L32" s="37"/>
      <c r="M32" s="37"/>
      <c r="N32" s="37"/>
      <c r="O32" s="37"/>
      <c r="P32" s="37"/>
      <c r="Q32" s="37"/>
      <c r="R32" s="37"/>
      <c r="S32" s="37"/>
      <c r="T32" s="37"/>
      <c r="U32" s="37"/>
      <c r="V32" s="37"/>
      <c r="W32" s="37"/>
    </row>
    <row r="33" spans="2:23" x14ac:dyDescent="0.25">
      <c r="B33" s="37" t="s">
        <v>159</v>
      </c>
      <c r="C33" s="37"/>
      <c r="D33" s="37"/>
      <c r="E33" s="37"/>
      <c r="F33" s="37"/>
      <c r="G33" s="37"/>
      <c r="H33" s="37"/>
      <c r="I33" s="37"/>
      <c r="J33" s="37"/>
      <c r="K33" s="37"/>
      <c r="L33" s="37"/>
      <c r="M33" s="37"/>
      <c r="N33" s="37"/>
      <c r="O33" s="37"/>
      <c r="P33" s="37"/>
      <c r="Q33" s="37"/>
      <c r="R33" s="37"/>
      <c r="S33" s="37"/>
      <c r="T33" s="37"/>
      <c r="U33" s="37"/>
      <c r="V33" s="37"/>
      <c r="W33" s="37"/>
    </row>
    <row r="34" spans="2:23" x14ac:dyDescent="0.25">
      <c r="B34" s="37" t="s">
        <v>160</v>
      </c>
      <c r="C34" s="37"/>
      <c r="D34" s="37"/>
      <c r="E34" s="37"/>
      <c r="F34" s="37"/>
      <c r="G34" s="37"/>
      <c r="H34" s="37"/>
      <c r="I34" s="37"/>
      <c r="J34" s="37"/>
      <c r="K34" s="37"/>
      <c r="L34" s="37"/>
      <c r="M34" s="37"/>
      <c r="N34" s="37"/>
      <c r="O34" s="37"/>
      <c r="P34" s="37"/>
      <c r="Q34" s="37"/>
      <c r="R34" s="37"/>
      <c r="S34" s="37"/>
      <c r="T34" s="37"/>
      <c r="U34" s="37"/>
      <c r="V34" s="37"/>
      <c r="W34" s="37"/>
    </row>
    <row r="35" spans="2:23" x14ac:dyDescent="0.25">
      <c r="B35" s="37" t="s">
        <v>161</v>
      </c>
      <c r="C35" s="37"/>
      <c r="D35" s="37"/>
      <c r="E35" s="37"/>
      <c r="F35" s="37"/>
      <c r="G35" s="37"/>
      <c r="H35" s="37"/>
      <c r="I35" s="37"/>
      <c r="J35" s="37"/>
      <c r="K35" s="37"/>
      <c r="L35" s="37"/>
      <c r="M35" s="37"/>
      <c r="N35" s="37"/>
      <c r="O35" s="37"/>
      <c r="P35" s="37"/>
      <c r="Q35" s="37"/>
      <c r="R35" s="37"/>
      <c r="S35" s="37"/>
      <c r="T35" s="37"/>
      <c r="U35" s="37"/>
      <c r="V35" s="37"/>
      <c r="W35" s="37"/>
    </row>
    <row r="36" spans="2:23" x14ac:dyDescent="0.25">
      <c r="B36" s="37" t="s">
        <v>162</v>
      </c>
      <c r="C36" s="37"/>
      <c r="D36" s="37"/>
      <c r="E36" s="37"/>
      <c r="F36" s="37"/>
      <c r="G36" s="37"/>
      <c r="H36" s="37"/>
      <c r="I36" s="37"/>
      <c r="J36" s="37"/>
      <c r="K36" s="37"/>
      <c r="L36" s="37"/>
      <c r="M36" s="37"/>
      <c r="N36" s="37"/>
      <c r="O36" s="37"/>
      <c r="P36" s="37"/>
      <c r="Q36" s="37"/>
      <c r="R36" s="37"/>
      <c r="S36" s="37"/>
      <c r="T36" s="37"/>
      <c r="U36" s="37"/>
      <c r="V36" s="37"/>
      <c r="W36" s="37"/>
    </row>
    <row r="37" spans="2:23" x14ac:dyDescent="0.25">
      <c r="B37" s="37" t="s">
        <v>163</v>
      </c>
      <c r="C37" s="37"/>
      <c r="D37" s="37"/>
      <c r="E37" s="37"/>
      <c r="F37" s="37"/>
      <c r="G37" s="37"/>
      <c r="H37" s="37"/>
      <c r="I37" s="37"/>
      <c r="J37" s="37"/>
      <c r="K37" s="37"/>
      <c r="L37" s="37"/>
      <c r="M37" s="37"/>
      <c r="N37" s="37"/>
      <c r="O37" s="37"/>
      <c r="P37" s="37"/>
      <c r="Q37" s="37"/>
      <c r="R37" s="37"/>
      <c r="S37" s="37"/>
      <c r="T37" s="37"/>
      <c r="U37" s="37"/>
      <c r="V37" s="37"/>
      <c r="W37" s="37"/>
    </row>
    <row r="38" spans="2:23" x14ac:dyDescent="0.25">
      <c r="B38" s="37" t="s">
        <v>164</v>
      </c>
      <c r="C38" s="37"/>
      <c r="D38" s="37"/>
      <c r="E38" s="37"/>
      <c r="F38" s="37"/>
      <c r="G38" s="37"/>
      <c r="H38" s="37"/>
      <c r="I38" s="37"/>
      <c r="J38" s="37"/>
      <c r="K38" s="37"/>
      <c r="L38" s="37"/>
      <c r="M38" s="37"/>
      <c r="N38" s="37"/>
      <c r="O38" s="37"/>
      <c r="P38" s="37"/>
      <c r="Q38" s="37"/>
      <c r="R38" s="37"/>
      <c r="S38" s="37"/>
      <c r="T38" s="37"/>
      <c r="U38" s="37"/>
      <c r="V38" s="37"/>
      <c r="W38" s="37"/>
    </row>
    <row r="39" spans="2:23" x14ac:dyDescent="0.25">
      <c r="B39" s="37" t="s">
        <v>165</v>
      </c>
      <c r="C39" s="37"/>
      <c r="D39" s="37"/>
      <c r="E39" s="37"/>
      <c r="F39" s="37"/>
      <c r="G39" s="37"/>
      <c r="H39" s="37"/>
      <c r="I39" s="37"/>
      <c r="J39" s="37"/>
      <c r="K39" s="37"/>
      <c r="L39" s="37"/>
      <c r="M39" s="37"/>
      <c r="N39" s="37"/>
      <c r="O39" s="37"/>
      <c r="P39" s="37"/>
      <c r="Q39" s="37"/>
      <c r="R39" s="37"/>
      <c r="S39" s="37"/>
      <c r="T39" s="37"/>
      <c r="U39" s="37"/>
      <c r="V39" s="37"/>
      <c r="W39" s="37"/>
    </row>
    <row r="40" spans="2:23" x14ac:dyDescent="0.25">
      <c r="B40" s="37" t="s">
        <v>166</v>
      </c>
      <c r="C40" s="37"/>
      <c r="D40" s="37"/>
      <c r="E40" s="37"/>
      <c r="F40" s="37"/>
      <c r="G40" s="37"/>
      <c r="H40" s="37"/>
      <c r="I40" s="37"/>
      <c r="J40" s="37"/>
      <c r="K40" s="37"/>
      <c r="L40" s="37"/>
      <c r="M40" s="37"/>
      <c r="N40" s="37"/>
      <c r="O40" s="37"/>
      <c r="P40" s="37"/>
      <c r="Q40" s="37"/>
      <c r="R40" s="37"/>
      <c r="S40" s="37"/>
      <c r="T40" s="37"/>
      <c r="U40" s="37"/>
      <c r="V40" s="37"/>
      <c r="W40" s="37"/>
    </row>
    <row r="41" spans="2:23" x14ac:dyDescent="0.25">
      <c r="B41" s="37" t="s">
        <v>167</v>
      </c>
      <c r="C41" s="37"/>
      <c r="D41" s="37"/>
      <c r="E41" s="37"/>
      <c r="F41" s="37"/>
      <c r="G41" s="37"/>
      <c r="H41" s="37"/>
      <c r="I41" s="37"/>
      <c r="J41" s="37"/>
      <c r="K41" s="37"/>
      <c r="L41" s="37"/>
      <c r="M41" s="37"/>
      <c r="N41" s="37"/>
      <c r="O41" s="37"/>
      <c r="P41" s="37"/>
      <c r="Q41" s="37"/>
      <c r="R41" s="37"/>
      <c r="S41" s="37"/>
      <c r="T41" s="37"/>
      <c r="U41" s="37"/>
      <c r="V41" s="37"/>
      <c r="W41" s="37"/>
    </row>
    <row r="42" spans="2:23" x14ac:dyDescent="0.25">
      <c r="B42" s="37" t="s">
        <v>168</v>
      </c>
      <c r="C42" s="37"/>
      <c r="D42" s="37"/>
      <c r="E42" s="37"/>
      <c r="F42" s="37"/>
      <c r="G42" s="37"/>
      <c r="H42" s="37"/>
      <c r="I42" s="37"/>
      <c r="J42" s="37"/>
      <c r="K42" s="37"/>
      <c r="L42" s="37"/>
      <c r="M42" s="37"/>
      <c r="N42" s="37"/>
      <c r="O42" s="37"/>
      <c r="P42" s="37"/>
      <c r="Q42" s="37"/>
      <c r="R42" s="37"/>
      <c r="S42" s="37"/>
      <c r="T42" s="37"/>
      <c r="U42" s="37"/>
      <c r="V42" s="37"/>
      <c r="W42" s="37"/>
    </row>
    <row r="43" spans="2:23" x14ac:dyDescent="0.25">
      <c r="B43" s="37" t="s">
        <v>169</v>
      </c>
      <c r="C43" s="37"/>
      <c r="D43" s="37"/>
      <c r="E43" s="37"/>
      <c r="F43" s="37"/>
      <c r="G43" s="37"/>
      <c r="H43" s="37"/>
      <c r="I43" s="37"/>
      <c r="J43" s="37"/>
      <c r="K43" s="37"/>
      <c r="L43" s="37"/>
      <c r="M43" s="37"/>
      <c r="N43" s="37"/>
      <c r="O43" s="37"/>
      <c r="P43" s="37"/>
      <c r="Q43" s="37"/>
      <c r="R43" s="37"/>
      <c r="S43" s="37"/>
      <c r="T43" s="37"/>
      <c r="U43" s="37"/>
      <c r="V43" s="37"/>
      <c r="W43" s="37"/>
    </row>
    <row r="44" spans="2:23" x14ac:dyDescent="0.25">
      <c r="B44" s="37" t="s">
        <v>170</v>
      </c>
      <c r="C44" s="37"/>
      <c r="D44" s="37"/>
      <c r="E44" s="37"/>
      <c r="F44" s="37"/>
      <c r="G44" s="37"/>
      <c r="H44" s="37"/>
      <c r="I44" s="37"/>
      <c r="J44" s="37"/>
      <c r="K44" s="37"/>
      <c r="L44" s="37"/>
      <c r="M44" s="37"/>
      <c r="N44" s="37"/>
      <c r="O44" s="37"/>
      <c r="P44" s="37"/>
      <c r="Q44" s="37"/>
      <c r="R44" s="37"/>
      <c r="S44" s="37"/>
      <c r="T44" s="37"/>
      <c r="U44" s="37"/>
      <c r="V44" s="37"/>
      <c r="W44" s="37"/>
    </row>
    <row r="45" spans="2:23" x14ac:dyDescent="0.25">
      <c r="B45" s="37" t="s">
        <v>171</v>
      </c>
      <c r="C45" s="37"/>
      <c r="D45" s="37"/>
      <c r="E45" s="37"/>
      <c r="F45" s="37"/>
      <c r="G45" s="37"/>
      <c r="H45" s="37"/>
      <c r="I45" s="37"/>
      <c r="J45" s="37"/>
      <c r="K45" s="37"/>
      <c r="L45" s="37"/>
      <c r="M45" s="37"/>
      <c r="N45" s="37"/>
      <c r="O45" s="37"/>
      <c r="P45" s="37"/>
      <c r="Q45" s="37"/>
      <c r="R45" s="37"/>
      <c r="S45" s="37"/>
      <c r="T45" s="37"/>
      <c r="U45" s="37"/>
      <c r="V45" s="37"/>
      <c r="W45" s="37"/>
    </row>
    <row r="46" spans="2:23" x14ac:dyDescent="0.25">
      <c r="B46" s="37" t="s">
        <v>172</v>
      </c>
      <c r="C46" s="37"/>
      <c r="D46" s="37"/>
      <c r="E46" s="37"/>
      <c r="F46" s="37"/>
      <c r="G46" s="37"/>
      <c r="H46" s="37"/>
      <c r="I46" s="37"/>
      <c r="J46" s="37"/>
      <c r="K46" s="37"/>
      <c r="L46" s="37"/>
      <c r="M46" s="37"/>
      <c r="N46" s="37"/>
      <c r="O46" s="37"/>
      <c r="P46" s="37"/>
      <c r="Q46" s="37"/>
      <c r="R46" s="37"/>
      <c r="S46" s="37"/>
      <c r="T46" s="37"/>
      <c r="U46" s="37"/>
      <c r="V46" s="37"/>
      <c r="W46" s="37"/>
    </row>
    <row r="47" spans="2:23" x14ac:dyDescent="0.25">
      <c r="B47" s="37" t="s">
        <v>173</v>
      </c>
      <c r="C47" s="37"/>
      <c r="D47" s="37"/>
      <c r="E47" s="37"/>
      <c r="F47" s="37"/>
      <c r="G47" s="37"/>
      <c r="H47" s="37"/>
      <c r="I47" s="37"/>
      <c r="J47" s="37"/>
      <c r="K47" s="37"/>
      <c r="L47" s="37"/>
      <c r="M47" s="37"/>
      <c r="N47" s="37"/>
      <c r="O47" s="37"/>
      <c r="P47" s="37"/>
      <c r="Q47" s="37"/>
      <c r="R47" s="37"/>
      <c r="S47" s="37"/>
      <c r="T47" s="37"/>
      <c r="U47" s="37"/>
      <c r="V47" s="37"/>
      <c r="W47" s="37"/>
    </row>
    <row r="48" spans="2:23" x14ac:dyDescent="0.25">
      <c r="B48" s="37" t="s">
        <v>174</v>
      </c>
      <c r="C48" s="37"/>
      <c r="D48" s="37"/>
      <c r="E48" s="37"/>
      <c r="F48" s="37"/>
      <c r="G48" s="37"/>
      <c r="H48" s="37"/>
      <c r="I48" s="37"/>
      <c r="J48" s="37"/>
      <c r="K48" s="37"/>
      <c r="L48" s="37"/>
      <c r="M48" s="37"/>
      <c r="N48" s="37"/>
      <c r="O48" s="37"/>
      <c r="P48" s="37"/>
      <c r="Q48" s="37"/>
      <c r="R48" s="37"/>
      <c r="S48" s="37"/>
      <c r="T48" s="37"/>
      <c r="U48" s="37"/>
      <c r="V48" s="37"/>
      <c r="W48" s="37"/>
    </row>
    <row r="49" spans="2:23" x14ac:dyDescent="0.25">
      <c r="B49" s="37" t="s">
        <v>175</v>
      </c>
      <c r="C49" s="37"/>
      <c r="D49" s="37"/>
      <c r="E49" s="37"/>
      <c r="F49" s="37"/>
      <c r="G49" s="37"/>
      <c r="H49" s="37"/>
      <c r="I49" s="37"/>
      <c r="J49" s="37"/>
      <c r="K49" s="37"/>
      <c r="L49" s="37"/>
      <c r="M49" s="37"/>
      <c r="N49" s="37"/>
      <c r="O49" s="37"/>
      <c r="P49" s="37"/>
      <c r="Q49" s="37"/>
      <c r="R49" s="37"/>
      <c r="S49" s="37"/>
      <c r="T49" s="37"/>
      <c r="U49" s="37"/>
      <c r="V49" s="37"/>
      <c r="W49" s="37"/>
    </row>
    <row r="50" spans="2:23" x14ac:dyDescent="0.25">
      <c r="B50" s="37" t="s">
        <v>176</v>
      </c>
      <c r="C50" s="37"/>
      <c r="D50" s="37"/>
      <c r="E50" s="37"/>
      <c r="F50" s="37"/>
      <c r="G50" s="37"/>
      <c r="H50" s="37"/>
      <c r="I50" s="37"/>
      <c r="J50" s="37"/>
      <c r="K50" s="37"/>
      <c r="L50" s="37"/>
      <c r="M50" s="37"/>
      <c r="N50" s="37"/>
      <c r="O50" s="37"/>
      <c r="P50" s="37"/>
      <c r="Q50" s="37"/>
      <c r="R50" s="37"/>
      <c r="S50" s="37"/>
      <c r="T50" s="37"/>
      <c r="U50" s="37"/>
      <c r="V50" s="37"/>
      <c r="W50" s="37"/>
    </row>
    <row r="51" spans="2:23" x14ac:dyDescent="0.25">
      <c r="B51" s="37" t="s">
        <v>177</v>
      </c>
      <c r="C51" s="37"/>
      <c r="D51" s="37"/>
      <c r="E51" s="37"/>
      <c r="F51" s="37"/>
      <c r="G51" s="37"/>
      <c r="H51" s="37"/>
      <c r="I51" s="37"/>
      <c r="J51" s="37"/>
      <c r="K51" s="37"/>
      <c r="L51" s="37"/>
      <c r="M51" s="37"/>
      <c r="N51" s="37"/>
      <c r="O51" s="37"/>
      <c r="P51" s="37"/>
      <c r="Q51" s="37"/>
      <c r="R51" s="37"/>
      <c r="S51" s="37"/>
      <c r="T51" s="37"/>
      <c r="U51" s="37"/>
      <c r="V51" s="37"/>
      <c r="W51" s="37"/>
    </row>
    <row r="52" spans="2:23" x14ac:dyDescent="0.25">
      <c r="B52" s="37" t="s">
        <v>178</v>
      </c>
      <c r="C52" s="37"/>
      <c r="D52" s="37"/>
      <c r="E52" s="37"/>
      <c r="F52" s="37"/>
      <c r="G52" s="37"/>
      <c r="H52" s="37"/>
      <c r="I52" s="37"/>
      <c r="J52" s="37"/>
      <c r="K52" s="37"/>
      <c r="L52" s="37"/>
      <c r="M52" s="37"/>
      <c r="N52" s="37"/>
      <c r="O52" s="37"/>
      <c r="P52" s="37"/>
      <c r="Q52" s="37"/>
      <c r="R52" s="37"/>
      <c r="S52" s="37"/>
      <c r="T52" s="37"/>
      <c r="U52" s="37"/>
      <c r="V52" s="37"/>
      <c r="W52" s="37"/>
    </row>
    <row r="53" spans="2:23" x14ac:dyDescent="0.25">
      <c r="B53" s="37" t="s">
        <v>179</v>
      </c>
      <c r="C53" s="37"/>
      <c r="D53" s="37"/>
      <c r="E53" s="37"/>
      <c r="F53" s="37"/>
      <c r="G53" s="37"/>
      <c r="H53" s="37"/>
      <c r="I53" s="37"/>
      <c r="J53" s="37"/>
      <c r="K53" s="37"/>
      <c r="L53" s="37"/>
      <c r="M53" s="37"/>
      <c r="N53" s="37"/>
      <c r="O53" s="37"/>
      <c r="P53" s="37"/>
      <c r="Q53" s="37"/>
      <c r="R53" s="37"/>
      <c r="S53" s="37"/>
      <c r="T53" s="37"/>
      <c r="U53" s="37"/>
      <c r="V53" s="37"/>
      <c r="W53" s="37"/>
    </row>
    <row r="54" spans="2:23" x14ac:dyDescent="0.25">
      <c r="B54" s="37" t="s">
        <v>180</v>
      </c>
      <c r="C54" s="37"/>
      <c r="D54" s="37"/>
      <c r="E54" s="37"/>
      <c r="F54" s="37"/>
      <c r="G54" s="37"/>
      <c r="H54" s="37"/>
      <c r="I54" s="37"/>
      <c r="J54" s="37"/>
      <c r="K54" s="37"/>
      <c r="L54" s="37"/>
      <c r="M54" s="37"/>
      <c r="N54" s="37"/>
      <c r="O54" s="37"/>
      <c r="P54" s="37"/>
      <c r="Q54" s="37"/>
      <c r="R54" s="37"/>
      <c r="S54" s="37"/>
      <c r="T54" s="37"/>
      <c r="U54" s="37"/>
      <c r="V54" s="37"/>
      <c r="W54" s="37"/>
    </row>
    <row r="55" spans="2:23" x14ac:dyDescent="0.25">
      <c r="B55" s="37" t="s">
        <v>181</v>
      </c>
      <c r="C55" s="37"/>
      <c r="D55" s="37"/>
      <c r="E55" s="37"/>
      <c r="F55" s="37"/>
      <c r="G55" s="37"/>
      <c r="H55" s="37"/>
      <c r="I55" s="37"/>
      <c r="J55" s="37"/>
      <c r="K55" s="37"/>
      <c r="L55" s="37"/>
      <c r="M55" s="37"/>
      <c r="N55" s="37"/>
      <c r="O55" s="37"/>
      <c r="P55" s="37"/>
      <c r="Q55" s="37"/>
      <c r="R55" s="37"/>
      <c r="S55" s="37"/>
      <c r="T55" s="37"/>
      <c r="U55" s="37"/>
      <c r="V55" s="37"/>
      <c r="W55" s="37"/>
    </row>
    <row r="56" spans="2:23" x14ac:dyDescent="0.25">
      <c r="B56" s="37" t="s">
        <v>182</v>
      </c>
      <c r="C56" s="37"/>
      <c r="D56" s="37"/>
      <c r="E56" s="37"/>
      <c r="F56" s="37"/>
      <c r="G56" s="37"/>
      <c r="H56" s="37"/>
      <c r="I56" s="37"/>
      <c r="J56" s="37"/>
      <c r="K56" s="37"/>
      <c r="L56" s="37"/>
      <c r="M56" s="37"/>
      <c r="N56" s="37"/>
      <c r="O56" s="37"/>
      <c r="P56" s="37"/>
      <c r="Q56" s="37"/>
      <c r="R56" s="37"/>
      <c r="S56" s="37"/>
      <c r="T56" s="37"/>
      <c r="U56" s="37"/>
      <c r="V56" s="37"/>
      <c r="W56" s="37"/>
    </row>
    <row r="57" spans="2:23" x14ac:dyDescent="0.25">
      <c r="B57" s="37" t="s">
        <v>183</v>
      </c>
      <c r="C57" s="37"/>
      <c r="D57" s="37"/>
      <c r="E57" s="37"/>
      <c r="F57" s="37"/>
      <c r="G57" s="37"/>
      <c r="H57" s="37"/>
      <c r="I57" s="37"/>
      <c r="J57" s="37"/>
      <c r="K57" s="37"/>
      <c r="L57" s="37"/>
      <c r="M57" s="37"/>
      <c r="N57" s="37"/>
      <c r="O57" s="37"/>
      <c r="P57" s="37"/>
      <c r="Q57" s="37"/>
      <c r="R57" s="37"/>
      <c r="S57" s="37"/>
      <c r="T57" s="37"/>
      <c r="U57" s="37"/>
      <c r="V57" s="37"/>
      <c r="W57" s="37"/>
    </row>
    <row r="58" spans="2:23" x14ac:dyDescent="0.25">
      <c r="B58" s="37" t="s">
        <v>184</v>
      </c>
      <c r="C58" s="37"/>
      <c r="D58" s="37"/>
      <c r="E58" s="37"/>
      <c r="F58" s="37"/>
      <c r="G58" s="37"/>
      <c r="H58" s="37"/>
      <c r="I58" s="37"/>
      <c r="J58" s="37"/>
      <c r="K58" s="37"/>
      <c r="L58" s="37"/>
      <c r="M58" s="37"/>
      <c r="N58" s="37"/>
      <c r="O58" s="37"/>
      <c r="P58" s="37"/>
      <c r="Q58" s="37"/>
      <c r="R58" s="37"/>
      <c r="S58" s="37"/>
      <c r="T58" s="37"/>
      <c r="U58" s="37"/>
      <c r="V58" s="37"/>
      <c r="W58" s="37"/>
    </row>
    <row r="59" spans="2:23" x14ac:dyDescent="0.25">
      <c r="B59" s="37" t="s">
        <v>185</v>
      </c>
      <c r="C59" s="37"/>
      <c r="D59" s="37"/>
      <c r="E59" s="37"/>
      <c r="F59" s="37"/>
      <c r="G59" s="37"/>
      <c r="H59" s="37"/>
      <c r="I59" s="37"/>
      <c r="J59" s="37"/>
      <c r="K59" s="37"/>
      <c r="L59" s="37"/>
      <c r="M59" s="37"/>
      <c r="N59" s="37"/>
      <c r="O59" s="37"/>
      <c r="P59" s="37"/>
      <c r="Q59" s="37"/>
      <c r="R59" s="37"/>
      <c r="S59" s="37"/>
      <c r="T59" s="37"/>
      <c r="U59" s="37"/>
      <c r="V59" s="37"/>
      <c r="W59" s="37"/>
    </row>
    <row r="60" spans="2:23" x14ac:dyDescent="0.25">
      <c r="B60" s="37" t="s">
        <v>186</v>
      </c>
      <c r="C60" s="37"/>
      <c r="D60" s="37"/>
      <c r="E60" s="37"/>
      <c r="F60" s="37"/>
      <c r="G60" s="37"/>
      <c r="H60" s="37"/>
      <c r="I60" s="37"/>
      <c r="J60" s="37"/>
      <c r="K60" s="37"/>
      <c r="L60" s="37"/>
      <c r="M60" s="37"/>
      <c r="N60" s="37"/>
      <c r="O60" s="37"/>
      <c r="P60" s="37"/>
      <c r="Q60" s="37"/>
      <c r="R60" s="37"/>
      <c r="S60" s="37"/>
      <c r="T60" s="37"/>
      <c r="U60" s="37"/>
      <c r="V60" s="37"/>
      <c r="W60" s="37"/>
    </row>
    <row r="61" spans="2:23" x14ac:dyDescent="0.25">
      <c r="B61" s="37" t="s">
        <v>187</v>
      </c>
      <c r="C61" s="37"/>
      <c r="D61" s="37"/>
      <c r="E61" s="37"/>
      <c r="F61" s="37"/>
      <c r="G61" s="37"/>
      <c r="H61" s="37"/>
      <c r="I61" s="37"/>
      <c r="J61" s="37"/>
      <c r="K61" s="37"/>
      <c r="L61" s="37"/>
      <c r="M61" s="37"/>
      <c r="N61" s="37"/>
      <c r="O61" s="37"/>
      <c r="P61" s="37"/>
      <c r="Q61" s="37"/>
      <c r="R61" s="37"/>
      <c r="S61" s="37"/>
      <c r="T61" s="37"/>
      <c r="U61" s="37"/>
      <c r="V61" s="37"/>
      <c r="W61" s="37"/>
    </row>
    <row r="62" spans="2:23" x14ac:dyDescent="0.25">
      <c r="B62" s="37" t="s">
        <v>188</v>
      </c>
      <c r="C62" s="37"/>
      <c r="D62" s="37"/>
      <c r="E62" s="37"/>
      <c r="F62" s="37"/>
      <c r="G62" s="37"/>
      <c r="H62" s="37"/>
      <c r="I62" s="37"/>
      <c r="J62" s="37"/>
      <c r="K62" s="37"/>
      <c r="L62" s="37"/>
      <c r="M62" s="37"/>
      <c r="N62" s="37"/>
      <c r="O62" s="37"/>
      <c r="P62" s="37"/>
      <c r="Q62" s="37"/>
      <c r="R62" s="37"/>
      <c r="S62" s="37"/>
      <c r="T62" s="37"/>
      <c r="U62" s="37"/>
      <c r="V62" s="37"/>
      <c r="W62" s="37"/>
    </row>
    <row r="63" spans="2:23" x14ac:dyDescent="0.25">
      <c r="B63" s="37" t="s">
        <v>189</v>
      </c>
      <c r="C63" s="37"/>
      <c r="D63" s="37"/>
      <c r="E63" s="37"/>
      <c r="F63" s="37"/>
      <c r="G63" s="37"/>
      <c r="H63" s="37"/>
      <c r="I63" s="37"/>
      <c r="J63" s="37"/>
      <c r="K63" s="37"/>
      <c r="L63" s="37"/>
      <c r="M63" s="37"/>
      <c r="N63" s="37"/>
      <c r="O63" s="37"/>
      <c r="P63" s="37"/>
      <c r="Q63" s="37"/>
      <c r="R63" s="37"/>
      <c r="S63" s="37"/>
      <c r="T63" s="37"/>
      <c r="U63" s="37"/>
      <c r="V63" s="37"/>
      <c r="W63" s="37"/>
    </row>
    <row r="64" spans="2:23" x14ac:dyDescent="0.25">
      <c r="B64" s="37" t="s">
        <v>190</v>
      </c>
      <c r="C64" s="37"/>
      <c r="D64" s="37"/>
      <c r="E64" s="37"/>
      <c r="F64" s="37"/>
      <c r="G64" s="37"/>
      <c r="H64" s="37"/>
      <c r="I64" s="37"/>
      <c r="J64" s="37"/>
      <c r="K64" s="37"/>
      <c r="L64" s="37"/>
      <c r="M64" s="37"/>
      <c r="N64" s="37"/>
      <c r="O64" s="37"/>
      <c r="P64" s="37"/>
      <c r="Q64" s="37"/>
      <c r="R64" s="37"/>
      <c r="S64" s="37"/>
      <c r="T64" s="37"/>
      <c r="U64" s="37"/>
      <c r="V64" s="37"/>
      <c r="W64" s="37"/>
    </row>
    <row r="65" spans="2:23" x14ac:dyDescent="0.25">
      <c r="B65" s="37" t="s">
        <v>191</v>
      </c>
      <c r="C65" s="37"/>
      <c r="D65" s="37"/>
      <c r="E65" s="37"/>
      <c r="F65" s="37"/>
      <c r="G65" s="37"/>
      <c r="H65" s="37"/>
      <c r="I65" s="37"/>
      <c r="J65" s="37"/>
      <c r="K65" s="37"/>
      <c r="L65" s="37"/>
      <c r="M65" s="37"/>
      <c r="N65" s="37"/>
      <c r="O65" s="37"/>
      <c r="P65" s="37"/>
      <c r="Q65" s="37"/>
      <c r="R65" s="37"/>
      <c r="S65" s="37"/>
      <c r="T65" s="37"/>
      <c r="U65" s="37"/>
      <c r="V65" s="37"/>
      <c r="W65" s="37"/>
    </row>
    <row r="66" spans="2:23" x14ac:dyDescent="0.25">
      <c r="B66" s="37" t="s">
        <v>192</v>
      </c>
      <c r="C66" s="37"/>
      <c r="D66" s="37"/>
      <c r="E66" s="37"/>
      <c r="F66" s="37"/>
      <c r="G66" s="37"/>
      <c r="H66" s="37"/>
      <c r="I66" s="37"/>
      <c r="J66" s="37"/>
      <c r="K66" s="37"/>
      <c r="L66" s="37"/>
      <c r="M66" s="37"/>
      <c r="N66" s="37"/>
      <c r="O66" s="37"/>
      <c r="P66" s="37"/>
      <c r="Q66" s="37"/>
      <c r="R66" s="37"/>
      <c r="S66" s="37"/>
      <c r="T66" s="37"/>
      <c r="U66" s="37"/>
      <c r="V66" s="37"/>
      <c r="W66" s="37"/>
    </row>
    <row r="67" spans="2:23" x14ac:dyDescent="0.25">
      <c r="B67" s="37" t="s">
        <v>193</v>
      </c>
      <c r="C67" s="37"/>
      <c r="D67" s="37"/>
      <c r="E67" s="37"/>
      <c r="F67" s="37"/>
      <c r="G67" s="37"/>
      <c r="H67" s="37"/>
      <c r="I67" s="37"/>
      <c r="J67" s="37"/>
      <c r="K67" s="37"/>
      <c r="L67" s="37"/>
      <c r="M67" s="37"/>
      <c r="N67" s="37"/>
      <c r="O67" s="37"/>
      <c r="P67" s="37"/>
      <c r="Q67" s="37"/>
      <c r="R67" s="37"/>
      <c r="S67" s="37"/>
      <c r="T67" s="37"/>
      <c r="U67" s="37"/>
      <c r="V67" s="37"/>
      <c r="W67" s="37"/>
    </row>
    <row r="68" spans="2:23" x14ac:dyDescent="0.25">
      <c r="B68" s="37" t="s">
        <v>194</v>
      </c>
      <c r="C68" s="37"/>
      <c r="D68" s="37"/>
      <c r="E68" s="37"/>
      <c r="F68" s="37"/>
      <c r="G68" s="37"/>
      <c r="H68" s="37"/>
      <c r="I68" s="37"/>
      <c r="J68" s="37"/>
      <c r="K68" s="37"/>
      <c r="L68" s="37"/>
      <c r="M68" s="37"/>
      <c r="N68" s="37"/>
      <c r="O68" s="37"/>
      <c r="P68" s="37"/>
      <c r="Q68" s="37"/>
      <c r="R68" s="37"/>
      <c r="S68" s="37"/>
      <c r="T68" s="37"/>
      <c r="U68" s="37"/>
      <c r="V68" s="37"/>
      <c r="W68" s="37"/>
    </row>
    <row r="69" spans="2:23" x14ac:dyDescent="0.25">
      <c r="B69" s="37" t="s">
        <v>195</v>
      </c>
      <c r="C69" s="37"/>
      <c r="D69" s="37"/>
      <c r="E69" s="37"/>
      <c r="F69" s="37"/>
      <c r="G69" s="37"/>
      <c r="H69" s="37"/>
      <c r="I69" s="37"/>
      <c r="J69" s="37"/>
      <c r="K69" s="37"/>
      <c r="L69" s="37"/>
      <c r="M69" s="37"/>
      <c r="N69" s="37"/>
      <c r="O69" s="37"/>
      <c r="P69" s="37"/>
      <c r="Q69" s="37"/>
      <c r="R69" s="37"/>
      <c r="S69" s="37"/>
      <c r="T69" s="37"/>
      <c r="U69" s="37"/>
      <c r="V69" s="37"/>
      <c r="W69" s="37"/>
    </row>
    <row r="70" spans="2:23" x14ac:dyDescent="0.25">
      <c r="B70" s="37" t="s">
        <v>196</v>
      </c>
      <c r="C70" s="37"/>
      <c r="D70" s="37"/>
      <c r="E70" s="37"/>
      <c r="F70" s="37"/>
      <c r="G70" s="37"/>
      <c r="H70" s="37"/>
      <c r="I70" s="37"/>
      <c r="J70" s="37"/>
      <c r="K70" s="37"/>
      <c r="L70" s="37"/>
      <c r="M70" s="37"/>
      <c r="N70" s="37"/>
      <c r="O70" s="37"/>
      <c r="P70" s="37"/>
      <c r="Q70" s="37"/>
      <c r="R70" s="37"/>
      <c r="S70" s="37"/>
      <c r="T70" s="37"/>
      <c r="U70" s="37"/>
      <c r="V70" s="37"/>
      <c r="W70" s="37"/>
    </row>
    <row r="71" spans="2:23" x14ac:dyDescent="0.25">
      <c r="B71" s="37" t="s">
        <v>197</v>
      </c>
      <c r="C71" s="37"/>
      <c r="D71" s="37"/>
      <c r="E71" s="37"/>
      <c r="F71" s="37"/>
      <c r="G71" s="37"/>
      <c r="H71" s="37"/>
      <c r="I71" s="37"/>
      <c r="J71" s="37"/>
      <c r="K71" s="37"/>
      <c r="L71" s="37"/>
      <c r="M71" s="37"/>
      <c r="N71" s="37"/>
      <c r="O71" s="37"/>
      <c r="P71" s="37"/>
      <c r="Q71" s="37"/>
      <c r="R71" s="37"/>
      <c r="S71" s="37"/>
      <c r="T71" s="37"/>
      <c r="U71" s="37"/>
      <c r="V71" s="37"/>
      <c r="W71" s="37"/>
    </row>
    <row r="72" spans="2:23" x14ac:dyDescent="0.25">
      <c r="B72" s="37" t="s">
        <v>198</v>
      </c>
      <c r="C72" s="37"/>
      <c r="D72" s="37"/>
      <c r="E72" s="37"/>
      <c r="F72" s="37"/>
      <c r="G72" s="37"/>
      <c r="H72" s="37"/>
      <c r="I72" s="37"/>
      <c r="J72" s="37"/>
      <c r="K72" s="37"/>
      <c r="L72" s="37"/>
      <c r="M72" s="37"/>
      <c r="N72" s="37"/>
      <c r="O72" s="37"/>
      <c r="P72" s="37"/>
      <c r="Q72" s="37"/>
      <c r="R72" s="37"/>
      <c r="S72" s="37"/>
      <c r="T72" s="37"/>
      <c r="U72" s="37"/>
      <c r="V72" s="37"/>
      <c r="W72" s="37"/>
    </row>
    <row r="73" spans="2:23" x14ac:dyDescent="0.25">
      <c r="B73" s="37" t="s">
        <v>199</v>
      </c>
      <c r="C73" s="37"/>
      <c r="D73" s="37"/>
      <c r="E73" s="37"/>
      <c r="F73" s="37"/>
      <c r="G73" s="37"/>
      <c r="H73" s="37"/>
      <c r="I73" s="37"/>
      <c r="J73" s="37"/>
      <c r="K73" s="37"/>
      <c r="L73" s="37"/>
      <c r="M73" s="37"/>
      <c r="N73" s="37"/>
      <c r="O73" s="37"/>
      <c r="P73" s="37"/>
      <c r="Q73" s="37"/>
      <c r="R73" s="37"/>
      <c r="S73" s="37"/>
      <c r="T73" s="37"/>
      <c r="U73" s="37"/>
      <c r="V73" s="37"/>
      <c r="W73" s="37"/>
    </row>
    <row r="74" spans="2:23" x14ac:dyDescent="0.25">
      <c r="B74" s="37" t="s">
        <v>200</v>
      </c>
      <c r="C74" s="37"/>
      <c r="D74" s="37"/>
      <c r="E74" s="37"/>
      <c r="F74" s="37"/>
      <c r="G74" s="37"/>
      <c r="H74" s="37"/>
      <c r="I74" s="37"/>
      <c r="J74" s="37"/>
      <c r="K74" s="37"/>
      <c r="L74" s="37"/>
      <c r="M74" s="37"/>
      <c r="N74" s="37"/>
      <c r="O74" s="37"/>
      <c r="P74" s="37"/>
      <c r="Q74" s="37"/>
      <c r="R74" s="37"/>
      <c r="S74" s="37"/>
      <c r="T74" s="37"/>
      <c r="U74" s="37"/>
      <c r="V74" s="37"/>
      <c r="W74" s="37"/>
    </row>
    <row r="75" spans="2:23" x14ac:dyDescent="0.25">
      <c r="B75" s="37" t="s">
        <v>201</v>
      </c>
      <c r="C75" s="37"/>
      <c r="D75" s="37"/>
      <c r="E75" s="37"/>
      <c r="F75" s="37"/>
      <c r="G75" s="37"/>
      <c r="H75" s="37"/>
      <c r="I75" s="37"/>
      <c r="J75" s="37"/>
      <c r="K75" s="37"/>
      <c r="L75" s="37"/>
      <c r="M75" s="37"/>
      <c r="N75" s="37"/>
      <c r="O75" s="37"/>
      <c r="P75" s="37"/>
      <c r="Q75" s="37"/>
      <c r="R75" s="37"/>
      <c r="S75" s="37"/>
      <c r="T75" s="37"/>
      <c r="U75" s="37"/>
      <c r="V75" s="37"/>
      <c r="W75" s="37"/>
    </row>
    <row r="76" spans="2:23" x14ac:dyDescent="0.25">
      <c r="B76" s="37" t="s">
        <v>202</v>
      </c>
      <c r="C76" s="37"/>
      <c r="D76" s="37"/>
      <c r="E76" s="37"/>
      <c r="F76" s="37"/>
      <c r="G76" s="37"/>
      <c r="H76" s="37"/>
      <c r="I76" s="37"/>
      <c r="J76" s="37"/>
      <c r="K76" s="37"/>
      <c r="L76" s="37"/>
      <c r="M76" s="37"/>
      <c r="N76" s="37"/>
      <c r="O76" s="37"/>
      <c r="P76" s="37"/>
      <c r="Q76" s="37"/>
      <c r="R76" s="37"/>
      <c r="S76" s="37"/>
      <c r="T76" s="37"/>
      <c r="U76" s="37"/>
      <c r="V76" s="37"/>
      <c r="W76" s="37"/>
    </row>
    <row r="77" spans="2:23" x14ac:dyDescent="0.25">
      <c r="B77" s="37" t="s">
        <v>203</v>
      </c>
      <c r="C77" s="37"/>
      <c r="D77" s="37"/>
      <c r="E77" s="37"/>
      <c r="F77" s="37"/>
      <c r="G77" s="37"/>
      <c r="H77" s="37"/>
      <c r="I77" s="37"/>
      <c r="J77" s="37"/>
      <c r="K77" s="37"/>
      <c r="L77" s="37"/>
      <c r="M77" s="37"/>
      <c r="N77" s="37"/>
      <c r="O77" s="37"/>
      <c r="P77" s="37"/>
      <c r="Q77" s="37"/>
      <c r="R77" s="37"/>
      <c r="S77" s="37"/>
      <c r="T77" s="37"/>
      <c r="U77" s="37"/>
      <c r="V77" s="37"/>
      <c r="W77" s="37"/>
    </row>
    <row r="78" spans="2:23" x14ac:dyDescent="0.25">
      <c r="B78" s="37" t="s">
        <v>204</v>
      </c>
      <c r="C78" s="37"/>
      <c r="D78" s="37"/>
      <c r="E78" s="37"/>
      <c r="F78" s="37"/>
      <c r="G78" s="37"/>
      <c r="H78" s="37"/>
      <c r="I78" s="37"/>
      <c r="J78" s="37"/>
      <c r="K78" s="37"/>
      <c r="L78" s="37"/>
      <c r="M78" s="37"/>
      <c r="N78" s="37"/>
      <c r="O78" s="37"/>
      <c r="P78" s="37"/>
      <c r="Q78" s="37"/>
      <c r="R78" s="37"/>
      <c r="S78" s="37"/>
      <c r="T78" s="37"/>
      <c r="U78" s="37"/>
      <c r="V78" s="37"/>
      <c r="W78" s="37"/>
    </row>
    <row r="79" spans="2:23" x14ac:dyDescent="0.25">
      <c r="B79" s="37" t="s">
        <v>205</v>
      </c>
      <c r="C79" s="37"/>
      <c r="D79" s="37"/>
      <c r="E79" s="37"/>
      <c r="F79" s="37"/>
      <c r="G79" s="37"/>
      <c r="H79" s="37"/>
      <c r="I79" s="37"/>
      <c r="J79" s="37"/>
      <c r="K79" s="37"/>
      <c r="L79" s="37"/>
      <c r="M79" s="37"/>
      <c r="N79" s="37"/>
      <c r="O79" s="37"/>
      <c r="P79" s="37"/>
      <c r="Q79" s="37"/>
      <c r="R79" s="37"/>
      <c r="S79" s="37"/>
      <c r="T79" s="37"/>
      <c r="U79" s="37"/>
      <c r="V79" s="37"/>
      <c r="W79" s="37"/>
    </row>
    <row r="80" spans="2:23" x14ac:dyDescent="0.25">
      <c r="B80" s="37" t="s">
        <v>206</v>
      </c>
      <c r="C80" s="37"/>
      <c r="D80" s="37"/>
      <c r="E80" s="37"/>
      <c r="F80" s="37"/>
      <c r="G80" s="37"/>
      <c r="H80" s="37"/>
      <c r="I80" s="37"/>
      <c r="J80" s="37"/>
      <c r="K80" s="37"/>
      <c r="L80" s="37"/>
      <c r="M80" s="37"/>
      <c r="N80" s="37"/>
      <c r="O80" s="37"/>
      <c r="P80" s="37"/>
      <c r="Q80" s="37"/>
      <c r="R80" s="37"/>
      <c r="S80" s="37"/>
      <c r="T80" s="37"/>
      <c r="U80" s="37"/>
      <c r="V80" s="37"/>
      <c r="W80" s="37"/>
    </row>
    <row r="81" spans="2:23" x14ac:dyDescent="0.25">
      <c r="B81" s="37" t="s">
        <v>207</v>
      </c>
      <c r="C81" s="37"/>
      <c r="D81" s="37"/>
      <c r="E81" s="37"/>
      <c r="F81" s="37"/>
      <c r="G81" s="37"/>
      <c r="H81" s="37"/>
      <c r="I81" s="37"/>
      <c r="J81" s="37"/>
      <c r="K81" s="37"/>
      <c r="L81" s="37"/>
      <c r="M81" s="37"/>
      <c r="N81" s="37"/>
      <c r="O81" s="37"/>
      <c r="P81" s="37"/>
      <c r="Q81" s="37"/>
      <c r="R81" s="37"/>
      <c r="S81" s="37"/>
      <c r="T81" s="37"/>
      <c r="U81" s="37"/>
      <c r="V81" s="37"/>
      <c r="W81" s="37"/>
    </row>
    <row r="82" spans="2:23" x14ac:dyDescent="0.25">
      <c r="B82" s="37" t="s">
        <v>208</v>
      </c>
      <c r="C82" s="37"/>
      <c r="D82" s="37"/>
      <c r="E82" s="37"/>
      <c r="F82" s="37"/>
      <c r="G82" s="37"/>
      <c r="H82" s="37"/>
      <c r="I82" s="37"/>
      <c r="J82" s="37"/>
      <c r="K82" s="37"/>
      <c r="L82" s="37"/>
      <c r="M82" s="37"/>
      <c r="N82" s="37"/>
      <c r="O82" s="37"/>
      <c r="P82" s="37"/>
      <c r="Q82" s="37"/>
      <c r="R82" s="37"/>
      <c r="S82" s="37"/>
      <c r="T82" s="37"/>
      <c r="U82" s="37"/>
      <c r="V82" s="37"/>
      <c r="W82" s="37"/>
    </row>
    <row r="83" spans="2:23" x14ac:dyDescent="0.25">
      <c r="B83" s="37" t="s">
        <v>209</v>
      </c>
      <c r="C83" s="37"/>
      <c r="D83" s="37"/>
      <c r="E83" s="37"/>
      <c r="F83" s="37"/>
      <c r="G83" s="37"/>
      <c r="H83" s="37"/>
      <c r="I83" s="37"/>
      <c r="J83" s="37"/>
      <c r="K83" s="37"/>
      <c r="L83" s="37"/>
      <c r="M83" s="37"/>
      <c r="N83" s="37"/>
      <c r="O83" s="37"/>
      <c r="P83" s="37"/>
      <c r="Q83" s="37"/>
      <c r="R83" s="37"/>
      <c r="S83" s="37"/>
      <c r="T83" s="37"/>
      <c r="U83" s="37"/>
      <c r="V83" s="37"/>
      <c r="W83" s="37"/>
    </row>
    <row r="84" spans="2:23" x14ac:dyDescent="0.25">
      <c r="B84" s="37" t="s">
        <v>210</v>
      </c>
      <c r="C84" s="37"/>
      <c r="D84" s="37"/>
      <c r="E84" s="37"/>
      <c r="F84" s="37"/>
      <c r="G84" s="37"/>
      <c r="H84" s="37"/>
      <c r="I84" s="37"/>
      <c r="J84" s="37"/>
      <c r="K84" s="37"/>
      <c r="L84" s="37"/>
      <c r="M84" s="37"/>
      <c r="N84" s="37"/>
      <c r="O84" s="37"/>
      <c r="P84" s="37"/>
      <c r="Q84" s="37"/>
      <c r="R84" s="37"/>
      <c r="S84" s="37"/>
      <c r="T84" s="37"/>
      <c r="U84" s="37"/>
      <c r="V84" s="37"/>
      <c r="W84" s="37"/>
    </row>
    <row r="85" spans="2:23" x14ac:dyDescent="0.25">
      <c r="B85" s="37" t="s">
        <v>211</v>
      </c>
      <c r="C85" s="37"/>
      <c r="D85" s="37"/>
      <c r="E85" s="37"/>
      <c r="F85" s="37"/>
      <c r="G85" s="37"/>
      <c r="H85" s="37"/>
      <c r="I85" s="37"/>
      <c r="J85" s="37"/>
      <c r="K85" s="37"/>
      <c r="L85" s="37"/>
      <c r="M85" s="37"/>
      <c r="N85" s="37"/>
      <c r="O85" s="37"/>
      <c r="P85" s="37"/>
      <c r="Q85" s="37"/>
      <c r="R85" s="37"/>
      <c r="S85" s="37"/>
      <c r="T85" s="37"/>
      <c r="U85" s="37"/>
      <c r="V85" s="37"/>
      <c r="W85" s="37"/>
    </row>
    <row r="86" spans="2:23" x14ac:dyDescent="0.25">
      <c r="B86" s="37" t="s">
        <v>212</v>
      </c>
      <c r="C86" s="37"/>
      <c r="D86" s="37"/>
      <c r="E86" s="37"/>
      <c r="F86" s="37"/>
      <c r="G86" s="37"/>
      <c r="H86" s="37"/>
      <c r="I86" s="37"/>
      <c r="J86" s="37"/>
      <c r="K86" s="37"/>
      <c r="L86" s="37"/>
      <c r="M86" s="37"/>
      <c r="N86" s="37"/>
      <c r="O86" s="37"/>
      <c r="P86" s="37"/>
      <c r="Q86" s="37"/>
      <c r="R86" s="37"/>
      <c r="S86" s="37"/>
      <c r="T86" s="37"/>
      <c r="U86" s="37"/>
      <c r="V86" s="37"/>
      <c r="W86" s="37"/>
    </row>
    <row r="87" spans="2:23" x14ac:dyDescent="0.25">
      <c r="B87" s="37" t="s">
        <v>213</v>
      </c>
      <c r="C87" s="37"/>
      <c r="D87" s="37"/>
      <c r="E87" s="37"/>
      <c r="F87" s="37"/>
      <c r="G87" s="37"/>
      <c r="H87" s="37"/>
      <c r="I87" s="37"/>
      <c r="J87" s="37"/>
      <c r="K87" s="37"/>
      <c r="L87" s="37"/>
      <c r="M87" s="37"/>
      <c r="N87" s="37"/>
      <c r="O87" s="37"/>
      <c r="P87" s="37"/>
      <c r="Q87" s="37"/>
      <c r="R87" s="37"/>
      <c r="S87" s="37"/>
      <c r="T87" s="37"/>
      <c r="U87" s="37"/>
      <c r="V87" s="37"/>
      <c r="W87" s="37"/>
    </row>
    <row r="88" spans="2:23" x14ac:dyDescent="0.25">
      <c r="B88" s="37" t="s">
        <v>214</v>
      </c>
      <c r="C88" s="37"/>
      <c r="D88" s="37"/>
      <c r="E88" s="37"/>
      <c r="F88" s="37"/>
      <c r="G88" s="37"/>
      <c r="H88" s="37"/>
      <c r="I88" s="37"/>
      <c r="J88" s="37"/>
      <c r="K88" s="37"/>
      <c r="L88" s="37"/>
      <c r="M88" s="37"/>
      <c r="N88" s="37"/>
      <c r="O88" s="37"/>
      <c r="P88" s="37"/>
      <c r="Q88" s="37"/>
      <c r="R88" s="37"/>
      <c r="S88" s="37"/>
      <c r="T88" s="37"/>
      <c r="U88" s="37"/>
      <c r="V88" s="37"/>
      <c r="W88" s="37"/>
    </row>
    <row r="89" spans="2:23" x14ac:dyDescent="0.25">
      <c r="B89" s="37" t="s">
        <v>215</v>
      </c>
      <c r="C89" s="37"/>
      <c r="D89" s="37"/>
      <c r="E89" s="37"/>
      <c r="F89" s="37"/>
      <c r="G89" s="37"/>
      <c r="H89" s="37"/>
      <c r="I89" s="37"/>
      <c r="J89" s="37"/>
      <c r="K89" s="37"/>
      <c r="L89" s="37"/>
      <c r="M89" s="37"/>
      <c r="N89" s="37"/>
      <c r="O89" s="37"/>
      <c r="P89" s="37"/>
      <c r="Q89" s="37"/>
      <c r="R89" s="37"/>
      <c r="S89" s="37"/>
      <c r="T89" s="37"/>
      <c r="U89" s="37"/>
      <c r="V89" s="37"/>
      <c r="W89" s="37"/>
    </row>
    <row r="90" spans="2:23" x14ac:dyDescent="0.25">
      <c r="B90" s="37" t="s">
        <v>216</v>
      </c>
      <c r="C90" s="37"/>
      <c r="D90" s="37"/>
      <c r="E90" s="37"/>
      <c r="F90" s="37"/>
      <c r="G90" s="37"/>
      <c r="H90" s="37"/>
      <c r="I90" s="37"/>
      <c r="J90" s="37"/>
      <c r="K90" s="37"/>
      <c r="L90" s="37"/>
      <c r="M90" s="37"/>
      <c r="N90" s="37"/>
      <c r="O90" s="37"/>
      <c r="P90" s="37"/>
      <c r="Q90" s="37"/>
      <c r="R90" s="37"/>
      <c r="S90" s="37"/>
      <c r="T90" s="37"/>
      <c r="U90" s="37"/>
      <c r="V90" s="37"/>
      <c r="W90" s="37"/>
    </row>
    <row r="91" spans="2:23" x14ac:dyDescent="0.25">
      <c r="B91" s="37" t="s">
        <v>217</v>
      </c>
      <c r="C91" s="37"/>
      <c r="D91" s="37"/>
      <c r="E91" s="37"/>
      <c r="F91" s="37"/>
      <c r="G91" s="37"/>
      <c r="H91" s="37"/>
      <c r="I91" s="37"/>
      <c r="J91" s="37"/>
      <c r="K91" s="37"/>
      <c r="L91" s="37"/>
      <c r="M91" s="37"/>
      <c r="N91" s="37"/>
      <c r="O91" s="37"/>
      <c r="P91" s="37"/>
      <c r="Q91" s="37"/>
      <c r="R91" s="37"/>
      <c r="S91" s="37"/>
      <c r="T91" s="37"/>
      <c r="U91" s="37"/>
      <c r="V91" s="37"/>
      <c r="W91" s="37"/>
    </row>
    <row r="92" spans="2:23" x14ac:dyDescent="0.25">
      <c r="B92" s="37" t="s">
        <v>218</v>
      </c>
      <c r="C92" s="37"/>
      <c r="D92" s="37"/>
      <c r="E92" s="37"/>
      <c r="F92" s="37"/>
      <c r="G92" s="37"/>
      <c r="H92" s="37"/>
      <c r="I92" s="37"/>
      <c r="J92" s="37"/>
      <c r="K92" s="37"/>
      <c r="L92" s="37"/>
      <c r="M92" s="37"/>
      <c r="N92" s="37"/>
      <c r="O92" s="37"/>
      <c r="P92" s="37"/>
      <c r="Q92" s="37"/>
      <c r="R92" s="37"/>
      <c r="S92" s="37"/>
      <c r="T92" s="37"/>
      <c r="U92" s="37"/>
      <c r="V92" s="37"/>
      <c r="W92" s="37"/>
    </row>
    <row r="93" spans="2:23" x14ac:dyDescent="0.25">
      <c r="B93" s="37" t="s">
        <v>219</v>
      </c>
      <c r="C93" s="37"/>
      <c r="D93" s="37"/>
      <c r="E93" s="37"/>
      <c r="F93" s="37"/>
      <c r="G93" s="37"/>
      <c r="H93" s="37"/>
      <c r="I93" s="37"/>
      <c r="J93" s="37"/>
      <c r="K93" s="37"/>
      <c r="L93" s="37"/>
      <c r="M93" s="37"/>
      <c r="N93" s="37"/>
      <c r="O93" s="37"/>
      <c r="P93" s="37"/>
      <c r="Q93" s="37"/>
      <c r="R93" s="37"/>
      <c r="S93" s="37"/>
      <c r="T93" s="37"/>
      <c r="U93" s="37"/>
      <c r="V93" s="37"/>
      <c r="W93" s="37"/>
    </row>
    <row r="94" spans="2:23" x14ac:dyDescent="0.25">
      <c r="B94" s="37" t="s">
        <v>220</v>
      </c>
      <c r="C94" s="37"/>
      <c r="D94" s="37"/>
      <c r="E94" s="37"/>
      <c r="F94" s="37"/>
      <c r="G94" s="37"/>
      <c r="H94" s="37"/>
      <c r="I94" s="37"/>
      <c r="J94" s="37"/>
      <c r="K94" s="37"/>
      <c r="L94" s="37"/>
      <c r="M94" s="37"/>
      <c r="N94" s="37"/>
      <c r="O94" s="37"/>
      <c r="P94" s="37"/>
      <c r="Q94" s="37"/>
      <c r="R94" s="37"/>
      <c r="S94" s="37"/>
      <c r="T94" s="37"/>
      <c r="U94" s="37"/>
      <c r="V94" s="37"/>
      <c r="W94" s="37"/>
    </row>
    <row r="95" spans="2:23" x14ac:dyDescent="0.25">
      <c r="B95" s="37" t="s">
        <v>221</v>
      </c>
      <c r="C95" s="37"/>
      <c r="D95" s="37"/>
      <c r="E95" s="37"/>
      <c r="F95" s="37"/>
      <c r="G95" s="37"/>
      <c r="H95" s="37"/>
      <c r="I95" s="37"/>
      <c r="J95" s="37"/>
      <c r="K95" s="37"/>
      <c r="L95" s="37"/>
      <c r="M95" s="37"/>
      <c r="N95" s="37"/>
      <c r="O95" s="37"/>
      <c r="P95" s="37"/>
      <c r="Q95" s="37"/>
      <c r="R95" s="37"/>
      <c r="S95" s="37"/>
      <c r="T95" s="37"/>
      <c r="U95" s="37"/>
      <c r="V95" s="37"/>
      <c r="W95" s="37"/>
    </row>
    <row r="96" spans="2:23" x14ac:dyDescent="0.25">
      <c r="B96" s="37" t="s">
        <v>222</v>
      </c>
      <c r="C96" s="37"/>
      <c r="D96" s="37"/>
      <c r="E96" s="37"/>
      <c r="F96" s="37"/>
      <c r="G96" s="37"/>
      <c r="H96" s="37"/>
      <c r="I96" s="37"/>
      <c r="J96" s="37"/>
      <c r="K96" s="37"/>
      <c r="L96" s="37"/>
      <c r="M96" s="37"/>
      <c r="N96" s="37"/>
      <c r="O96" s="37"/>
      <c r="P96" s="37"/>
      <c r="Q96" s="37"/>
      <c r="R96" s="37"/>
      <c r="S96" s="37"/>
      <c r="T96" s="37"/>
      <c r="U96" s="37"/>
      <c r="V96" s="37"/>
      <c r="W96" s="37"/>
    </row>
    <row r="97" spans="2:23" x14ac:dyDescent="0.25">
      <c r="B97" s="37" t="s">
        <v>223</v>
      </c>
      <c r="C97" s="37"/>
      <c r="D97" s="37"/>
      <c r="E97" s="37"/>
      <c r="F97" s="37"/>
      <c r="G97" s="37"/>
      <c r="H97" s="37"/>
      <c r="I97" s="37"/>
      <c r="J97" s="37"/>
      <c r="K97" s="37"/>
      <c r="L97" s="37"/>
      <c r="M97" s="37"/>
      <c r="N97" s="37"/>
      <c r="O97" s="37"/>
      <c r="P97" s="37"/>
      <c r="Q97" s="37"/>
      <c r="R97" s="37"/>
      <c r="S97" s="37"/>
      <c r="T97" s="37"/>
      <c r="U97" s="37"/>
      <c r="V97" s="37"/>
      <c r="W97" s="37"/>
    </row>
    <row r="98" spans="2:23" x14ac:dyDescent="0.25">
      <c r="B98" s="37" t="s">
        <v>224</v>
      </c>
      <c r="C98" s="37"/>
      <c r="D98" s="37"/>
      <c r="E98" s="37"/>
      <c r="F98" s="37"/>
      <c r="G98" s="37"/>
      <c r="H98" s="37"/>
      <c r="I98" s="37"/>
      <c r="J98" s="37"/>
      <c r="K98" s="37"/>
      <c r="L98" s="37"/>
      <c r="M98" s="37"/>
      <c r="N98" s="37"/>
      <c r="O98" s="37"/>
      <c r="P98" s="37"/>
      <c r="Q98" s="37"/>
      <c r="R98" s="37"/>
      <c r="S98" s="37"/>
      <c r="T98" s="37"/>
      <c r="U98" s="37"/>
      <c r="V98" s="37"/>
      <c r="W98" s="37"/>
    </row>
    <row r="99" spans="2:23" x14ac:dyDescent="0.25">
      <c r="B99" s="37" t="s">
        <v>225</v>
      </c>
      <c r="C99" s="37"/>
      <c r="D99" s="37"/>
      <c r="E99" s="37"/>
      <c r="F99" s="37"/>
      <c r="G99" s="37"/>
      <c r="H99" s="37"/>
      <c r="I99" s="37"/>
      <c r="J99" s="37"/>
      <c r="K99" s="37"/>
      <c r="L99" s="37"/>
      <c r="M99" s="37"/>
      <c r="N99" s="37"/>
      <c r="O99" s="37"/>
      <c r="P99" s="37"/>
      <c r="Q99" s="37"/>
      <c r="R99" s="37"/>
      <c r="S99" s="37"/>
      <c r="T99" s="37"/>
      <c r="U99" s="37"/>
      <c r="V99" s="37"/>
      <c r="W99" s="37"/>
    </row>
    <row r="100" spans="2:23" x14ac:dyDescent="0.25">
      <c r="B100" s="37" t="s">
        <v>226</v>
      </c>
      <c r="C100" s="37"/>
      <c r="D100" s="37"/>
      <c r="E100" s="37"/>
      <c r="F100" s="37"/>
      <c r="G100" s="37"/>
      <c r="H100" s="37"/>
      <c r="I100" s="37"/>
      <c r="J100" s="37"/>
      <c r="K100" s="37"/>
      <c r="L100" s="37"/>
      <c r="M100" s="37"/>
      <c r="N100" s="37"/>
      <c r="O100" s="37"/>
      <c r="P100" s="37"/>
      <c r="Q100" s="37"/>
      <c r="R100" s="37"/>
      <c r="S100" s="37"/>
      <c r="T100" s="37"/>
      <c r="U100" s="37"/>
      <c r="V100" s="37"/>
      <c r="W100" s="37"/>
    </row>
    <row r="101" spans="2:23" x14ac:dyDescent="0.25">
      <c r="B101" s="37" t="s">
        <v>227</v>
      </c>
      <c r="C101" s="37"/>
      <c r="D101" s="37"/>
      <c r="E101" s="37"/>
      <c r="F101" s="37"/>
      <c r="G101" s="37"/>
      <c r="H101" s="37"/>
      <c r="I101" s="37"/>
      <c r="J101" s="37"/>
      <c r="K101" s="37"/>
      <c r="L101" s="37"/>
      <c r="M101" s="37"/>
      <c r="N101" s="37"/>
      <c r="O101" s="37"/>
      <c r="P101" s="37"/>
      <c r="Q101" s="37"/>
      <c r="R101" s="37"/>
      <c r="S101" s="37"/>
      <c r="T101" s="37"/>
      <c r="U101" s="37"/>
      <c r="V101" s="37"/>
      <c r="W101" s="37"/>
    </row>
    <row r="102" spans="2:23" x14ac:dyDescent="0.25">
      <c r="B102" s="37" t="s">
        <v>228</v>
      </c>
      <c r="C102" s="37"/>
      <c r="D102" s="37"/>
      <c r="E102" s="37"/>
      <c r="F102" s="37"/>
      <c r="G102" s="37"/>
      <c r="H102" s="37"/>
      <c r="I102" s="37"/>
      <c r="J102" s="37"/>
      <c r="K102" s="37"/>
      <c r="L102" s="37"/>
      <c r="M102" s="37"/>
      <c r="N102" s="37"/>
      <c r="O102" s="37"/>
      <c r="P102" s="37"/>
      <c r="Q102" s="37"/>
      <c r="R102" s="37"/>
      <c r="S102" s="37"/>
      <c r="T102" s="37"/>
      <c r="U102" s="37"/>
      <c r="V102" s="37"/>
      <c r="W102" s="37"/>
    </row>
    <row r="103" spans="2:23" x14ac:dyDescent="0.25">
      <c r="B103" s="37" t="s">
        <v>229</v>
      </c>
      <c r="C103" s="37"/>
      <c r="D103" s="37"/>
      <c r="E103" s="37"/>
      <c r="F103" s="37"/>
      <c r="G103" s="37"/>
      <c r="H103" s="37"/>
      <c r="I103" s="37"/>
      <c r="J103" s="37"/>
      <c r="K103" s="37"/>
      <c r="L103" s="37"/>
      <c r="M103" s="37"/>
      <c r="N103" s="37"/>
      <c r="O103" s="37"/>
      <c r="P103" s="37"/>
      <c r="Q103" s="37"/>
      <c r="R103" s="37"/>
      <c r="S103" s="37"/>
      <c r="T103" s="37"/>
      <c r="U103" s="37"/>
      <c r="V103" s="37"/>
      <c r="W103" s="37"/>
    </row>
    <row r="104" spans="2:23" x14ac:dyDescent="0.25">
      <c r="B104" s="37" t="s">
        <v>230</v>
      </c>
      <c r="C104" s="37"/>
      <c r="D104" s="37"/>
      <c r="E104" s="37"/>
      <c r="F104" s="37"/>
      <c r="G104" s="37"/>
      <c r="H104" s="37"/>
      <c r="I104" s="37"/>
      <c r="J104" s="37"/>
      <c r="K104" s="37"/>
      <c r="L104" s="37"/>
      <c r="M104" s="37"/>
      <c r="N104" s="37"/>
      <c r="O104" s="37"/>
      <c r="P104" s="37"/>
      <c r="Q104" s="37"/>
      <c r="R104" s="37"/>
      <c r="S104" s="37"/>
      <c r="T104" s="37"/>
      <c r="U104" s="37"/>
      <c r="V104" s="37"/>
      <c r="W104" s="37"/>
    </row>
    <row r="105" spans="2:23" x14ac:dyDescent="0.25">
      <c r="B105" s="37" t="s">
        <v>231</v>
      </c>
      <c r="C105" s="37"/>
      <c r="D105" s="37"/>
      <c r="E105" s="37"/>
      <c r="F105" s="37"/>
      <c r="G105" s="37"/>
      <c r="H105" s="37"/>
      <c r="I105" s="37"/>
      <c r="J105" s="37"/>
      <c r="K105" s="37"/>
      <c r="L105" s="37"/>
      <c r="M105" s="37"/>
      <c r="N105" s="37"/>
      <c r="O105" s="37"/>
      <c r="P105" s="37"/>
      <c r="Q105" s="37"/>
      <c r="R105" s="37"/>
      <c r="S105" s="37"/>
      <c r="T105" s="37"/>
      <c r="U105" s="37"/>
      <c r="V105" s="37"/>
      <c r="W105" s="37"/>
    </row>
    <row r="106" spans="2:23" x14ac:dyDescent="0.25">
      <c r="B106" s="37" t="s">
        <v>232</v>
      </c>
      <c r="C106" s="37"/>
      <c r="D106" s="37"/>
      <c r="E106" s="37"/>
      <c r="F106" s="37"/>
      <c r="G106" s="37"/>
      <c r="H106" s="37"/>
      <c r="I106" s="37"/>
      <c r="J106" s="37"/>
      <c r="K106" s="37"/>
      <c r="L106" s="37"/>
      <c r="M106" s="37"/>
      <c r="N106" s="37"/>
      <c r="O106" s="37"/>
      <c r="P106" s="37"/>
      <c r="Q106" s="37"/>
      <c r="R106" s="37"/>
      <c r="S106" s="37"/>
      <c r="T106" s="37"/>
      <c r="U106" s="37"/>
      <c r="V106" s="37"/>
      <c r="W106" s="37"/>
    </row>
    <row r="107" spans="2:23" x14ac:dyDescent="0.25">
      <c r="B107" s="37" t="s">
        <v>233</v>
      </c>
      <c r="C107" s="37"/>
      <c r="D107" s="37"/>
      <c r="E107" s="37"/>
      <c r="F107" s="37"/>
      <c r="G107" s="37"/>
      <c r="H107" s="37"/>
      <c r="I107" s="37"/>
      <c r="J107" s="37"/>
      <c r="K107" s="37"/>
      <c r="L107" s="37"/>
      <c r="M107" s="37"/>
      <c r="N107" s="37"/>
      <c r="O107" s="37"/>
      <c r="P107" s="37"/>
      <c r="Q107" s="37"/>
      <c r="R107" s="37"/>
      <c r="S107" s="37"/>
      <c r="T107" s="37"/>
      <c r="U107" s="37"/>
      <c r="V107" s="37"/>
      <c r="W107" s="37"/>
    </row>
    <row r="108" spans="2:23" x14ac:dyDescent="0.25">
      <c r="B108" s="37" t="s">
        <v>234</v>
      </c>
      <c r="C108" s="37"/>
      <c r="D108" s="37"/>
      <c r="E108" s="37"/>
      <c r="F108" s="37"/>
      <c r="G108" s="37"/>
      <c r="H108" s="37"/>
      <c r="I108" s="37"/>
      <c r="J108" s="37"/>
      <c r="K108" s="37"/>
      <c r="L108" s="37"/>
      <c r="M108" s="37"/>
      <c r="N108" s="37"/>
      <c r="O108" s="37"/>
      <c r="P108" s="37"/>
      <c r="Q108" s="37"/>
      <c r="R108" s="37"/>
      <c r="S108" s="37"/>
      <c r="T108" s="37"/>
      <c r="U108" s="37"/>
      <c r="V108" s="37"/>
      <c r="W108" s="37"/>
    </row>
    <row r="109" spans="2:23" x14ac:dyDescent="0.25">
      <c r="B109" s="37" t="s">
        <v>235</v>
      </c>
      <c r="C109" s="37"/>
      <c r="D109" s="37"/>
      <c r="E109" s="37"/>
      <c r="F109" s="37"/>
      <c r="G109" s="37"/>
      <c r="H109" s="37"/>
      <c r="I109" s="37"/>
      <c r="J109" s="37"/>
      <c r="K109" s="37"/>
      <c r="L109" s="37"/>
      <c r="M109" s="37"/>
      <c r="N109" s="37"/>
      <c r="O109" s="37"/>
      <c r="P109" s="37"/>
      <c r="Q109" s="37"/>
      <c r="R109" s="37"/>
      <c r="S109" s="37"/>
      <c r="T109" s="37"/>
      <c r="U109" s="37"/>
      <c r="V109" s="37"/>
      <c r="W109" s="37"/>
    </row>
    <row r="110" spans="2:23" x14ac:dyDescent="0.25">
      <c r="B110" s="37" t="s">
        <v>236</v>
      </c>
      <c r="C110" s="37"/>
      <c r="D110" s="37"/>
      <c r="E110" s="37"/>
      <c r="F110" s="37"/>
      <c r="G110" s="37"/>
      <c r="H110" s="37"/>
      <c r="I110" s="37"/>
      <c r="J110" s="37"/>
      <c r="K110" s="37"/>
      <c r="L110" s="37"/>
      <c r="M110" s="37"/>
      <c r="N110" s="37"/>
      <c r="O110" s="37"/>
      <c r="P110" s="37"/>
      <c r="Q110" s="37"/>
      <c r="R110" s="37"/>
      <c r="S110" s="37"/>
      <c r="T110" s="37"/>
      <c r="U110" s="37"/>
      <c r="V110" s="37"/>
      <c r="W110" s="37"/>
    </row>
    <row r="111" spans="2:23" x14ac:dyDescent="0.25">
      <c r="B111" s="37" t="s">
        <v>237</v>
      </c>
      <c r="C111" s="37"/>
      <c r="D111" s="37"/>
      <c r="E111" s="37"/>
      <c r="F111" s="37"/>
      <c r="G111" s="37"/>
      <c r="H111" s="37"/>
      <c r="I111" s="37"/>
      <c r="J111" s="37"/>
      <c r="K111" s="37"/>
      <c r="L111" s="37"/>
      <c r="M111" s="37"/>
      <c r="N111" s="37"/>
      <c r="O111" s="37"/>
      <c r="P111" s="37"/>
      <c r="Q111" s="37"/>
      <c r="R111" s="37"/>
      <c r="S111" s="37"/>
      <c r="T111" s="37"/>
      <c r="U111" s="37"/>
      <c r="V111" s="37"/>
      <c r="W111" s="37"/>
    </row>
    <row r="112" spans="2:23" x14ac:dyDescent="0.25">
      <c r="B112" s="37" t="s">
        <v>238</v>
      </c>
      <c r="C112" s="37"/>
      <c r="D112" s="37"/>
      <c r="E112" s="37"/>
      <c r="F112" s="37"/>
      <c r="G112" s="37"/>
      <c r="H112" s="37"/>
      <c r="I112" s="37"/>
      <c r="J112" s="37"/>
      <c r="K112" s="37"/>
      <c r="L112" s="37"/>
      <c r="M112" s="37"/>
      <c r="N112" s="37"/>
      <c r="O112" s="37"/>
      <c r="P112" s="37"/>
      <c r="Q112" s="37"/>
      <c r="R112" s="37"/>
      <c r="S112" s="37"/>
      <c r="T112" s="37"/>
      <c r="U112" s="37"/>
      <c r="V112" s="37"/>
      <c r="W112" s="37"/>
    </row>
    <row r="113" spans="2:23" x14ac:dyDescent="0.25">
      <c r="B113" s="37" t="s">
        <v>239</v>
      </c>
      <c r="C113" s="37"/>
      <c r="D113" s="37"/>
      <c r="E113" s="37"/>
      <c r="F113" s="37"/>
      <c r="G113" s="37"/>
      <c r="H113" s="37"/>
      <c r="I113" s="37"/>
      <c r="J113" s="37"/>
      <c r="K113" s="37"/>
      <c r="L113" s="37"/>
      <c r="M113" s="37"/>
      <c r="N113" s="37"/>
      <c r="O113" s="37"/>
      <c r="P113" s="37"/>
      <c r="Q113" s="37"/>
      <c r="R113" s="37"/>
      <c r="S113" s="37"/>
      <c r="T113" s="37"/>
      <c r="U113" s="37"/>
      <c r="V113" s="37"/>
      <c r="W113" s="37"/>
    </row>
    <row r="114" spans="2:23" x14ac:dyDescent="0.25">
      <c r="B114" s="37" t="s">
        <v>240</v>
      </c>
      <c r="C114" s="37"/>
      <c r="D114" s="37"/>
      <c r="E114" s="37"/>
      <c r="F114" s="37"/>
      <c r="G114" s="37"/>
      <c r="H114" s="37"/>
      <c r="I114" s="37"/>
      <c r="J114" s="37"/>
      <c r="K114" s="37"/>
      <c r="L114" s="37"/>
      <c r="M114" s="37"/>
      <c r="N114" s="37"/>
      <c r="O114" s="37"/>
      <c r="P114" s="37"/>
      <c r="Q114" s="37"/>
      <c r="R114" s="37"/>
      <c r="S114" s="37"/>
      <c r="T114" s="37"/>
      <c r="U114" s="37"/>
      <c r="V114" s="37"/>
      <c r="W114" s="37"/>
    </row>
    <row r="115" spans="2:23" x14ac:dyDescent="0.25">
      <c r="B115" s="37" t="s">
        <v>241</v>
      </c>
      <c r="C115" s="37"/>
      <c r="D115" s="37"/>
      <c r="E115" s="37"/>
      <c r="F115" s="37"/>
      <c r="G115" s="37"/>
      <c r="H115" s="37"/>
      <c r="I115" s="37"/>
      <c r="J115" s="37"/>
      <c r="K115" s="37"/>
      <c r="L115" s="37"/>
      <c r="M115" s="37"/>
      <c r="N115" s="37"/>
      <c r="O115" s="37"/>
      <c r="P115" s="37"/>
      <c r="Q115" s="37"/>
      <c r="R115" s="37"/>
      <c r="S115" s="37"/>
      <c r="T115" s="37"/>
      <c r="U115" s="37"/>
      <c r="V115" s="37"/>
      <c r="W115" s="37"/>
    </row>
    <row r="116" spans="2:23" x14ac:dyDescent="0.25">
      <c r="B116" s="37" t="s">
        <v>242</v>
      </c>
      <c r="C116" s="37"/>
      <c r="D116" s="37"/>
      <c r="E116" s="37"/>
      <c r="F116" s="37"/>
      <c r="G116" s="37"/>
      <c r="H116" s="37"/>
      <c r="I116" s="37"/>
      <c r="J116" s="37"/>
      <c r="K116" s="37"/>
      <c r="L116" s="37"/>
      <c r="M116" s="37"/>
      <c r="N116" s="37"/>
      <c r="O116" s="37"/>
      <c r="P116" s="37"/>
      <c r="Q116" s="37"/>
      <c r="R116" s="37"/>
      <c r="S116" s="37"/>
      <c r="T116" s="37"/>
      <c r="U116" s="37"/>
      <c r="V116" s="37"/>
      <c r="W116" s="37"/>
    </row>
    <row r="117" spans="2:23" x14ac:dyDescent="0.25">
      <c r="B117" s="37" t="s">
        <v>243</v>
      </c>
      <c r="C117" s="37"/>
      <c r="D117" s="37"/>
      <c r="E117" s="37"/>
      <c r="F117" s="37"/>
      <c r="G117" s="37"/>
      <c r="H117" s="37"/>
      <c r="I117" s="37"/>
      <c r="J117" s="37"/>
      <c r="K117" s="37"/>
      <c r="L117" s="37"/>
      <c r="M117" s="37"/>
      <c r="N117" s="37"/>
      <c r="O117" s="37"/>
      <c r="P117" s="37"/>
      <c r="Q117" s="37"/>
      <c r="R117" s="37"/>
      <c r="S117" s="37"/>
      <c r="T117" s="37"/>
      <c r="U117" s="37"/>
      <c r="V117" s="37"/>
      <c r="W117" s="37"/>
    </row>
    <row r="118" spans="2:23" x14ac:dyDescent="0.25">
      <c r="B118" s="37" t="s">
        <v>244</v>
      </c>
      <c r="C118" s="37"/>
      <c r="D118" s="37"/>
      <c r="E118" s="37"/>
      <c r="F118" s="37"/>
      <c r="G118" s="37"/>
      <c r="H118" s="37"/>
      <c r="I118" s="37"/>
      <c r="J118" s="37"/>
      <c r="K118" s="37"/>
      <c r="L118" s="37"/>
      <c r="M118" s="37"/>
      <c r="N118" s="37"/>
      <c r="O118" s="37"/>
      <c r="P118" s="37"/>
      <c r="Q118" s="37"/>
      <c r="R118" s="37"/>
      <c r="S118" s="37"/>
      <c r="T118" s="37"/>
      <c r="U118" s="37"/>
      <c r="V118" s="37"/>
      <c r="W118" s="37"/>
    </row>
    <row r="119" spans="2:23" x14ac:dyDescent="0.25">
      <c r="B119" s="37" t="s">
        <v>245</v>
      </c>
      <c r="C119" s="37"/>
      <c r="D119" s="37"/>
      <c r="E119" s="37"/>
      <c r="F119" s="37"/>
      <c r="G119" s="37"/>
      <c r="H119" s="37"/>
      <c r="I119" s="37"/>
      <c r="J119" s="37"/>
      <c r="K119" s="37"/>
      <c r="L119" s="37"/>
      <c r="M119" s="37"/>
      <c r="N119" s="37"/>
      <c r="O119" s="37"/>
      <c r="P119" s="37"/>
      <c r="Q119" s="37"/>
      <c r="R119" s="37"/>
      <c r="S119" s="37"/>
      <c r="T119" s="37"/>
      <c r="U119" s="37"/>
      <c r="V119" s="37"/>
      <c r="W119" s="37"/>
    </row>
    <row r="120" spans="2:23" x14ac:dyDescent="0.25">
      <c r="B120" s="37" t="s">
        <v>246</v>
      </c>
      <c r="C120" s="37"/>
      <c r="D120" s="37"/>
      <c r="E120" s="37"/>
      <c r="F120" s="37"/>
      <c r="G120" s="37"/>
      <c r="H120" s="37"/>
      <c r="I120" s="37"/>
      <c r="J120" s="37"/>
      <c r="K120" s="37"/>
      <c r="L120" s="37"/>
      <c r="M120" s="37"/>
      <c r="N120" s="37"/>
      <c r="O120" s="37"/>
      <c r="P120" s="37"/>
      <c r="Q120" s="37"/>
      <c r="R120" s="37"/>
      <c r="S120" s="37"/>
      <c r="T120" s="37"/>
      <c r="U120" s="37"/>
      <c r="V120" s="37"/>
      <c r="W120" s="37"/>
    </row>
    <row r="121" spans="2:23" x14ac:dyDescent="0.25">
      <c r="B121" s="37" t="s">
        <v>247</v>
      </c>
      <c r="C121" s="37"/>
      <c r="D121" s="37"/>
      <c r="E121" s="37"/>
      <c r="F121" s="37"/>
      <c r="G121" s="37"/>
      <c r="H121" s="37"/>
      <c r="I121" s="37"/>
      <c r="J121" s="37"/>
      <c r="K121" s="37"/>
      <c r="L121" s="37"/>
      <c r="M121" s="37"/>
      <c r="N121" s="37"/>
      <c r="O121" s="37"/>
      <c r="P121" s="37"/>
      <c r="Q121" s="37"/>
      <c r="R121" s="37"/>
      <c r="S121" s="37"/>
      <c r="T121" s="37"/>
      <c r="U121" s="37"/>
      <c r="V121" s="37"/>
      <c r="W121" s="37"/>
    </row>
    <row r="122" spans="2:23" x14ac:dyDescent="0.25">
      <c r="B122" s="37" t="s">
        <v>248</v>
      </c>
      <c r="C122" s="37"/>
      <c r="D122" s="37"/>
      <c r="E122" s="37"/>
      <c r="F122" s="37"/>
      <c r="G122" s="37"/>
      <c r="H122" s="37"/>
      <c r="I122" s="37"/>
      <c r="J122" s="37"/>
      <c r="K122" s="37"/>
      <c r="L122" s="37"/>
      <c r="M122" s="37"/>
      <c r="N122" s="37"/>
      <c r="O122" s="37"/>
      <c r="P122" s="37"/>
      <c r="Q122" s="37"/>
      <c r="R122" s="37"/>
      <c r="S122" s="37"/>
      <c r="T122" s="37"/>
      <c r="U122" s="37"/>
      <c r="V122" s="37"/>
      <c r="W122" s="37"/>
    </row>
    <row r="123" spans="2:23" x14ac:dyDescent="0.25">
      <c r="B123" s="37" t="s">
        <v>249</v>
      </c>
      <c r="C123" s="37"/>
      <c r="D123" s="37"/>
      <c r="E123" s="37"/>
      <c r="F123" s="37"/>
      <c r="G123" s="37"/>
      <c r="H123" s="37"/>
      <c r="I123" s="37"/>
      <c r="J123" s="37"/>
      <c r="K123" s="37"/>
      <c r="L123" s="37"/>
      <c r="M123" s="37"/>
      <c r="N123" s="37"/>
      <c r="O123" s="37"/>
      <c r="P123" s="37"/>
      <c r="Q123" s="37"/>
      <c r="R123" s="37"/>
      <c r="S123" s="37"/>
      <c r="T123" s="37"/>
      <c r="U123" s="37"/>
      <c r="V123" s="37"/>
      <c r="W123" s="37"/>
    </row>
    <row r="124" spans="2:23" x14ac:dyDescent="0.25">
      <c r="B124" s="37" t="s">
        <v>250</v>
      </c>
      <c r="C124" s="37"/>
      <c r="D124" s="37"/>
      <c r="E124" s="37"/>
      <c r="F124" s="37"/>
      <c r="G124" s="37"/>
      <c r="H124" s="37"/>
      <c r="I124" s="37"/>
      <c r="J124" s="37"/>
      <c r="K124" s="37"/>
      <c r="L124" s="37"/>
      <c r="M124" s="37"/>
      <c r="N124" s="37"/>
      <c r="O124" s="37"/>
      <c r="P124" s="37"/>
      <c r="Q124" s="37"/>
      <c r="R124" s="37"/>
      <c r="S124" s="37"/>
      <c r="T124" s="37"/>
      <c r="U124" s="37"/>
      <c r="V124" s="37"/>
      <c r="W124" s="37"/>
    </row>
    <row r="125" spans="2:23" x14ac:dyDescent="0.25">
      <c r="B125" s="37" t="s">
        <v>251</v>
      </c>
      <c r="C125" s="37"/>
      <c r="D125" s="37"/>
      <c r="E125" s="37"/>
      <c r="F125" s="37"/>
      <c r="G125" s="37"/>
      <c r="H125" s="37"/>
      <c r="I125" s="37"/>
      <c r="J125" s="37"/>
      <c r="K125" s="37"/>
      <c r="L125" s="37"/>
      <c r="M125" s="37"/>
      <c r="N125" s="37"/>
      <c r="O125" s="37"/>
      <c r="P125" s="37"/>
      <c r="Q125" s="37"/>
      <c r="R125" s="37"/>
      <c r="S125" s="37"/>
      <c r="T125" s="37"/>
      <c r="U125" s="37"/>
      <c r="V125" s="37"/>
      <c r="W125" s="37"/>
    </row>
    <row r="126" spans="2:23" x14ac:dyDescent="0.25">
      <c r="B126" s="37" t="s">
        <v>252</v>
      </c>
      <c r="C126" s="37"/>
      <c r="D126" s="37"/>
      <c r="E126" s="37"/>
      <c r="F126" s="37"/>
      <c r="G126" s="37"/>
      <c r="H126" s="37"/>
      <c r="I126" s="37"/>
      <c r="J126" s="37"/>
      <c r="K126" s="37"/>
      <c r="L126" s="37"/>
      <c r="M126" s="37"/>
      <c r="N126" s="37"/>
      <c r="O126" s="37"/>
      <c r="P126" s="37"/>
      <c r="Q126" s="37"/>
      <c r="R126" s="37"/>
      <c r="S126" s="37"/>
      <c r="T126" s="37"/>
      <c r="U126" s="37"/>
      <c r="V126" s="37"/>
      <c r="W126" s="37"/>
    </row>
    <row r="127" spans="2:23" x14ac:dyDescent="0.25">
      <c r="B127" s="37" t="s">
        <v>253</v>
      </c>
      <c r="C127" s="37"/>
      <c r="D127" s="37"/>
      <c r="E127" s="37"/>
      <c r="F127" s="37"/>
      <c r="G127" s="37"/>
      <c r="H127" s="37"/>
      <c r="I127" s="37"/>
      <c r="J127" s="37"/>
      <c r="K127" s="37"/>
      <c r="L127" s="37"/>
      <c r="M127" s="37"/>
      <c r="N127" s="37"/>
      <c r="O127" s="37"/>
      <c r="P127" s="37"/>
      <c r="Q127" s="37"/>
      <c r="R127" s="37"/>
      <c r="S127" s="37"/>
      <c r="T127" s="37"/>
      <c r="U127" s="37"/>
      <c r="V127" s="37"/>
      <c r="W127" s="37"/>
    </row>
    <row r="128" spans="2:23" x14ac:dyDescent="0.25">
      <c r="B128" s="37" t="s">
        <v>254</v>
      </c>
      <c r="C128" s="37"/>
      <c r="D128" s="37"/>
      <c r="E128" s="37"/>
      <c r="F128" s="37"/>
      <c r="G128" s="37"/>
      <c r="H128" s="37"/>
      <c r="I128" s="37"/>
      <c r="J128" s="37"/>
      <c r="K128" s="37"/>
      <c r="L128" s="37"/>
      <c r="M128" s="37"/>
      <c r="N128" s="37"/>
      <c r="O128" s="37"/>
      <c r="P128" s="37"/>
      <c r="Q128" s="37"/>
      <c r="R128" s="37"/>
      <c r="S128" s="37"/>
      <c r="T128" s="37"/>
      <c r="U128" s="37"/>
      <c r="V128" s="37"/>
      <c r="W128" s="37"/>
    </row>
    <row r="129" spans="2:23" x14ac:dyDescent="0.25">
      <c r="B129" s="37" t="s">
        <v>255</v>
      </c>
      <c r="C129" s="37"/>
      <c r="D129" s="37"/>
      <c r="E129" s="37"/>
      <c r="F129" s="37"/>
      <c r="G129" s="37"/>
      <c r="H129" s="37"/>
      <c r="I129" s="37"/>
      <c r="J129" s="37"/>
      <c r="K129" s="37"/>
      <c r="L129" s="37"/>
      <c r="M129" s="37"/>
      <c r="N129" s="37"/>
      <c r="O129" s="37"/>
      <c r="P129" s="37"/>
      <c r="Q129" s="37"/>
      <c r="R129" s="37"/>
      <c r="S129" s="37"/>
      <c r="T129" s="37"/>
      <c r="U129" s="37"/>
      <c r="V129" s="37"/>
      <c r="W129" s="37"/>
    </row>
    <row r="130" spans="2:23" x14ac:dyDescent="0.25">
      <c r="B130" s="37" t="s">
        <v>256</v>
      </c>
      <c r="C130" s="37"/>
      <c r="D130" s="37"/>
      <c r="E130" s="37"/>
      <c r="F130" s="37"/>
      <c r="G130" s="37"/>
      <c r="H130" s="37"/>
      <c r="I130" s="37"/>
      <c r="J130" s="37"/>
      <c r="K130" s="37"/>
      <c r="L130" s="37"/>
      <c r="M130" s="37"/>
      <c r="N130" s="37"/>
      <c r="O130" s="37"/>
      <c r="P130" s="37"/>
      <c r="Q130" s="37"/>
      <c r="R130" s="37"/>
      <c r="S130" s="37"/>
      <c r="T130" s="37"/>
      <c r="U130" s="37"/>
      <c r="V130" s="37"/>
      <c r="W130" s="37"/>
    </row>
    <row r="131" spans="2:23" x14ac:dyDescent="0.25">
      <c r="B131" s="37" t="s">
        <v>257</v>
      </c>
      <c r="C131" s="37"/>
      <c r="D131" s="37"/>
      <c r="E131" s="37"/>
      <c r="F131" s="37"/>
      <c r="G131" s="37"/>
      <c r="H131" s="37"/>
      <c r="I131" s="37"/>
      <c r="J131" s="37"/>
      <c r="K131" s="37"/>
      <c r="L131" s="37"/>
      <c r="M131" s="37"/>
      <c r="N131" s="37"/>
      <c r="O131" s="37"/>
      <c r="P131" s="37"/>
      <c r="Q131" s="37"/>
      <c r="R131" s="37"/>
      <c r="S131" s="37"/>
      <c r="T131" s="37"/>
      <c r="U131" s="37"/>
      <c r="V131" s="37"/>
      <c r="W131" s="37"/>
    </row>
    <row r="132" spans="2:23" x14ac:dyDescent="0.25">
      <c r="B132" s="37" t="s">
        <v>258</v>
      </c>
      <c r="C132" s="37"/>
      <c r="D132" s="37"/>
      <c r="E132" s="37"/>
      <c r="F132" s="37"/>
      <c r="G132" s="37"/>
      <c r="H132" s="37"/>
      <c r="I132" s="37"/>
      <c r="J132" s="37"/>
      <c r="K132" s="37"/>
      <c r="L132" s="37"/>
      <c r="M132" s="37"/>
      <c r="N132" s="37"/>
      <c r="O132" s="37"/>
      <c r="P132" s="37"/>
      <c r="Q132" s="37"/>
      <c r="R132" s="37"/>
      <c r="S132" s="37"/>
      <c r="T132" s="37"/>
      <c r="U132" s="37"/>
      <c r="V132" s="37"/>
      <c r="W132" s="37"/>
    </row>
    <row r="133" spans="2:23" x14ac:dyDescent="0.25">
      <c r="B133" s="37" t="s">
        <v>259</v>
      </c>
      <c r="C133" s="37"/>
      <c r="D133" s="37"/>
      <c r="E133" s="37"/>
      <c r="F133" s="37"/>
      <c r="G133" s="37"/>
      <c r="H133" s="37"/>
      <c r="I133" s="37"/>
      <c r="J133" s="37"/>
      <c r="K133" s="37"/>
      <c r="L133" s="37"/>
      <c r="M133" s="37"/>
      <c r="N133" s="37"/>
      <c r="O133" s="37"/>
      <c r="P133" s="37"/>
      <c r="Q133" s="37"/>
      <c r="R133" s="37"/>
      <c r="S133" s="37"/>
      <c r="T133" s="37"/>
      <c r="U133" s="37"/>
      <c r="V133" s="37"/>
      <c r="W133" s="37"/>
    </row>
    <row r="134" spans="2:23" x14ac:dyDescent="0.25">
      <c r="B134" s="37" t="s">
        <v>260</v>
      </c>
      <c r="C134" s="37"/>
      <c r="D134" s="37"/>
      <c r="E134" s="37"/>
      <c r="F134" s="37"/>
      <c r="G134" s="37"/>
      <c r="H134" s="37"/>
      <c r="I134" s="37"/>
      <c r="J134" s="37"/>
      <c r="K134" s="37"/>
      <c r="L134" s="37"/>
      <c r="M134" s="37"/>
      <c r="N134" s="37"/>
      <c r="O134" s="37"/>
      <c r="P134" s="37"/>
      <c r="Q134" s="37"/>
      <c r="R134" s="37"/>
      <c r="S134" s="37"/>
      <c r="T134" s="37"/>
      <c r="U134" s="37"/>
      <c r="V134" s="37"/>
      <c r="W134" s="37"/>
    </row>
    <row r="135" spans="2:23" x14ac:dyDescent="0.25">
      <c r="B135" s="37" t="s">
        <v>261</v>
      </c>
      <c r="C135" s="37"/>
      <c r="D135" s="37"/>
      <c r="E135" s="37"/>
      <c r="F135" s="37"/>
      <c r="G135" s="37"/>
      <c r="H135" s="37"/>
      <c r="I135" s="37"/>
      <c r="J135" s="37"/>
      <c r="K135" s="37"/>
      <c r="L135" s="37"/>
      <c r="M135" s="37"/>
      <c r="N135" s="37"/>
      <c r="O135" s="37"/>
      <c r="P135" s="37"/>
      <c r="Q135" s="37"/>
      <c r="R135" s="37"/>
      <c r="S135" s="37"/>
      <c r="T135" s="37"/>
      <c r="U135" s="37"/>
      <c r="V135" s="37"/>
      <c r="W135" s="37"/>
    </row>
    <row r="136" spans="2:23" x14ac:dyDescent="0.25">
      <c r="B136" s="37" t="s">
        <v>262</v>
      </c>
      <c r="C136" s="37"/>
      <c r="D136" s="37"/>
      <c r="E136" s="37"/>
      <c r="F136" s="37"/>
      <c r="G136" s="37"/>
      <c r="H136" s="37"/>
      <c r="I136" s="37"/>
      <c r="J136" s="37"/>
      <c r="K136" s="37"/>
      <c r="L136" s="37"/>
      <c r="M136" s="37"/>
      <c r="N136" s="37"/>
      <c r="O136" s="37"/>
      <c r="P136" s="37"/>
      <c r="Q136" s="37"/>
      <c r="R136" s="37"/>
      <c r="S136" s="37"/>
      <c r="T136" s="37"/>
      <c r="U136" s="37"/>
      <c r="V136" s="37"/>
      <c r="W136" s="37"/>
    </row>
    <row r="137" spans="2:23" x14ac:dyDescent="0.25">
      <c r="B137" s="37" t="s">
        <v>263</v>
      </c>
      <c r="C137" s="37"/>
      <c r="D137" s="37"/>
      <c r="E137" s="37"/>
      <c r="F137" s="37"/>
      <c r="G137" s="37"/>
      <c r="H137" s="37"/>
      <c r="I137" s="37"/>
      <c r="J137" s="37"/>
      <c r="K137" s="37"/>
      <c r="L137" s="37"/>
      <c r="M137" s="37"/>
      <c r="N137" s="37"/>
      <c r="O137" s="37"/>
      <c r="P137" s="37"/>
      <c r="Q137" s="37"/>
      <c r="R137" s="37"/>
      <c r="S137" s="37"/>
      <c r="T137" s="37"/>
      <c r="U137" s="37"/>
      <c r="V137" s="37"/>
      <c r="W137" s="37"/>
    </row>
    <row r="138" spans="2:23" x14ac:dyDescent="0.25">
      <c r="B138" s="37" t="s">
        <v>264</v>
      </c>
      <c r="C138" s="37"/>
      <c r="D138" s="37"/>
      <c r="E138" s="37"/>
      <c r="F138" s="37"/>
      <c r="G138" s="37"/>
      <c r="H138" s="37"/>
      <c r="I138" s="37"/>
      <c r="J138" s="37"/>
      <c r="K138" s="37"/>
      <c r="L138" s="37"/>
      <c r="M138" s="37"/>
      <c r="N138" s="37"/>
      <c r="O138" s="37"/>
      <c r="P138" s="37"/>
      <c r="Q138" s="37"/>
      <c r="R138" s="37"/>
      <c r="S138" s="37"/>
      <c r="T138" s="37"/>
      <c r="U138" s="37"/>
      <c r="V138" s="37"/>
      <c r="W138" s="37"/>
    </row>
    <row r="139" spans="2:23" x14ac:dyDescent="0.25">
      <c r="B139" s="37" t="s">
        <v>265</v>
      </c>
      <c r="C139" s="37"/>
      <c r="D139" s="37"/>
      <c r="E139" s="37"/>
      <c r="F139" s="37"/>
      <c r="G139" s="37"/>
      <c r="H139" s="37"/>
      <c r="I139" s="37"/>
      <c r="J139" s="37"/>
      <c r="K139" s="37"/>
      <c r="L139" s="37"/>
      <c r="M139" s="37"/>
      <c r="N139" s="37"/>
      <c r="O139" s="37"/>
      <c r="P139" s="37"/>
      <c r="Q139" s="37"/>
      <c r="R139" s="37"/>
      <c r="S139" s="37"/>
      <c r="T139" s="37"/>
      <c r="U139" s="37"/>
      <c r="V139" s="37"/>
      <c r="W139" s="37"/>
    </row>
    <row r="140" spans="2:23" x14ac:dyDescent="0.25">
      <c r="B140" s="37" t="s">
        <v>266</v>
      </c>
      <c r="C140" s="37"/>
      <c r="D140" s="37"/>
      <c r="E140" s="37"/>
      <c r="F140" s="37"/>
      <c r="G140" s="37"/>
      <c r="H140" s="37"/>
      <c r="I140" s="37"/>
      <c r="J140" s="37"/>
      <c r="K140" s="37"/>
      <c r="L140" s="37"/>
      <c r="M140" s="37"/>
      <c r="N140" s="37"/>
      <c r="O140" s="37"/>
      <c r="P140" s="37"/>
      <c r="Q140" s="37"/>
      <c r="R140" s="37"/>
      <c r="S140" s="37"/>
      <c r="T140" s="37"/>
      <c r="U140" s="37"/>
      <c r="V140" s="37"/>
      <c r="W140" s="37"/>
    </row>
    <row r="141" spans="2:23" x14ac:dyDescent="0.25">
      <c r="B141" s="37" t="s">
        <v>267</v>
      </c>
      <c r="C141" s="37"/>
      <c r="D141" s="37"/>
      <c r="E141" s="37"/>
      <c r="F141" s="37"/>
      <c r="G141" s="37"/>
      <c r="H141" s="37"/>
      <c r="I141" s="37"/>
      <c r="J141" s="37"/>
      <c r="K141" s="37"/>
      <c r="L141" s="37"/>
      <c r="M141" s="37"/>
      <c r="N141" s="37"/>
      <c r="O141" s="37"/>
      <c r="P141" s="37"/>
      <c r="Q141" s="37"/>
      <c r="R141" s="37"/>
      <c r="S141" s="37"/>
      <c r="T141" s="37"/>
      <c r="U141" s="37"/>
      <c r="V141" s="37"/>
      <c r="W141" s="37"/>
    </row>
    <row r="142" spans="2:23" x14ac:dyDescent="0.25">
      <c r="B142" s="37" t="s">
        <v>268</v>
      </c>
      <c r="C142" s="37"/>
      <c r="D142" s="37"/>
      <c r="E142" s="37"/>
      <c r="F142" s="37"/>
      <c r="G142" s="37"/>
      <c r="H142" s="37"/>
      <c r="I142" s="37"/>
      <c r="J142" s="37"/>
      <c r="K142" s="37"/>
      <c r="L142" s="37"/>
      <c r="M142" s="37"/>
      <c r="N142" s="37"/>
      <c r="O142" s="37"/>
      <c r="P142" s="37"/>
      <c r="Q142" s="37"/>
      <c r="R142" s="37"/>
      <c r="S142" s="37"/>
      <c r="T142" s="37"/>
      <c r="U142" s="37"/>
      <c r="V142" s="37"/>
      <c r="W142" s="37"/>
    </row>
    <row r="143" spans="2:23" x14ac:dyDescent="0.25">
      <c r="B143" s="37" t="s">
        <v>269</v>
      </c>
      <c r="C143" s="37"/>
      <c r="D143" s="37"/>
      <c r="E143" s="37"/>
      <c r="F143" s="37"/>
      <c r="G143" s="37"/>
      <c r="H143" s="37"/>
      <c r="I143" s="37"/>
      <c r="J143" s="37"/>
      <c r="K143" s="37"/>
      <c r="L143" s="37"/>
      <c r="M143" s="37"/>
      <c r="N143" s="37"/>
      <c r="O143" s="37"/>
      <c r="P143" s="37"/>
      <c r="Q143" s="37"/>
      <c r="R143" s="37"/>
      <c r="S143" s="37"/>
      <c r="T143" s="37"/>
      <c r="U143" s="37"/>
      <c r="V143" s="37"/>
      <c r="W143" s="37"/>
    </row>
    <row r="144" spans="2:23" x14ac:dyDescent="0.25">
      <c r="B144" s="37" t="s">
        <v>270</v>
      </c>
      <c r="C144" s="37"/>
      <c r="D144" s="37"/>
      <c r="E144" s="37"/>
      <c r="F144" s="37"/>
      <c r="G144" s="37"/>
      <c r="H144" s="37"/>
      <c r="I144" s="37"/>
      <c r="J144" s="37"/>
      <c r="K144" s="37"/>
      <c r="L144" s="37"/>
      <c r="M144" s="37"/>
      <c r="N144" s="37"/>
      <c r="O144" s="37"/>
      <c r="P144" s="37"/>
      <c r="Q144" s="37"/>
      <c r="R144" s="37"/>
      <c r="S144" s="37"/>
      <c r="T144" s="37"/>
      <c r="U144" s="37"/>
      <c r="V144" s="37"/>
      <c r="W144" s="37"/>
    </row>
    <row r="145" spans="2:23" x14ac:dyDescent="0.25">
      <c r="B145" s="37" t="s">
        <v>271</v>
      </c>
      <c r="C145" s="37"/>
      <c r="D145" s="37"/>
      <c r="E145" s="37"/>
      <c r="F145" s="37"/>
      <c r="G145" s="37"/>
      <c r="H145" s="37"/>
      <c r="I145" s="37"/>
      <c r="J145" s="37"/>
      <c r="K145" s="37"/>
      <c r="L145" s="37"/>
      <c r="M145" s="37"/>
      <c r="N145" s="37"/>
      <c r="O145" s="37"/>
      <c r="P145" s="37"/>
      <c r="Q145" s="37"/>
      <c r="R145" s="37"/>
      <c r="S145" s="37"/>
      <c r="T145" s="37"/>
      <c r="U145" s="37"/>
      <c r="V145" s="37"/>
      <c r="W145" s="37"/>
    </row>
    <row r="146" spans="2:23" x14ac:dyDescent="0.25">
      <c r="B146" s="37" t="s">
        <v>272</v>
      </c>
      <c r="C146" s="37"/>
      <c r="D146" s="37"/>
      <c r="E146" s="37"/>
      <c r="F146" s="37"/>
      <c r="G146" s="37"/>
      <c r="H146" s="37"/>
      <c r="I146" s="37"/>
      <c r="J146" s="37"/>
      <c r="K146" s="37"/>
      <c r="L146" s="37"/>
      <c r="M146" s="37"/>
      <c r="N146" s="37"/>
      <c r="O146" s="37"/>
      <c r="P146" s="37"/>
      <c r="Q146" s="37"/>
      <c r="R146" s="37"/>
      <c r="S146" s="37"/>
      <c r="T146" s="37"/>
      <c r="U146" s="37"/>
      <c r="V146" s="37"/>
      <c r="W146" s="37"/>
    </row>
    <row r="147" spans="2:23" x14ac:dyDescent="0.25">
      <c r="B147" s="37" t="s">
        <v>273</v>
      </c>
      <c r="C147" s="37"/>
      <c r="D147" s="37"/>
      <c r="E147" s="37"/>
      <c r="F147" s="37"/>
      <c r="G147" s="37"/>
      <c r="H147" s="37"/>
      <c r="I147" s="37"/>
      <c r="J147" s="37"/>
      <c r="K147" s="37"/>
      <c r="L147" s="37"/>
      <c r="M147" s="37"/>
      <c r="N147" s="37"/>
      <c r="O147" s="37"/>
      <c r="P147" s="37"/>
      <c r="Q147" s="37"/>
      <c r="R147" s="37"/>
      <c r="S147" s="37"/>
      <c r="T147" s="37"/>
      <c r="U147" s="37"/>
      <c r="V147" s="37"/>
      <c r="W147" s="37"/>
    </row>
    <row r="148" spans="2:23" x14ac:dyDescent="0.25">
      <c r="B148" s="37" t="s">
        <v>274</v>
      </c>
      <c r="C148" s="37"/>
      <c r="D148" s="37"/>
      <c r="E148" s="37"/>
      <c r="F148" s="37"/>
      <c r="G148" s="37"/>
      <c r="H148" s="37"/>
      <c r="I148" s="37"/>
      <c r="J148" s="37"/>
      <c r="K148" s="37"/>
      <c r="L148" s="37"/>
      <c r="M148" s="37"/>
      <c r="N148" s="37"/>
      <c r="O148" s="37"/>
      <c r="P148" s="37"/>
      <c r="Q148" s="37"/>
      <c r="R148" s="37"/>
      <c r="S148" s="37"/>
      <c r="T148" s="37"/>
      <c r="U148" s="37"/>
      <c r="V148" s="37"/>
      <c r="W148" s="37"/>
    </row>
    <row r="149" spans="2:23" x14ac:dyDescent="0.25">
      <c r="B149" s="37" t="s">
        <v>275</v>
      </c>
      <c r="C149" s="37"/>
      <c r="D149" s="37"/>
      <c r="E149" s="37"/>
      <c r="F149" s="37"/>
      <c r="G149" s="37"/>
      <c r="H149" s="37"/>
      <c r="I149" s="37"/>
      <c r="J149" s="37"/>
      <c r="K149" s="37"/>
      <c r="L149" s="37"/>
      <c r="M149" s="37"/>
      <c r="N149" s="37"/>
      <c r="O149" s="37"/>
      <c r="P149" s="37"/>
      <c r="Q149" s="37"/>
      <c r="R149" s="37"/>
      <c r="S149" s="37"/>
      <c r="T149" s="37"/>
      <c r="U149" s="37"/>
      <c r="V149" s="37"/>
      <c r="W149" s="37"/>
    </row>
    <row r="150" spans="2:23" x14ac:dyDescent="0.25">
      <c r="B150" s="37" t="s">
        <v>276</v>
      </c>
      <c r="C150" s="37"/>
      <c r="D150" s="37"/>
      <c r="E150" s="37"/>
      <c r="F150" s="37"/>
      <c r="G150" s="37"/>
      <c r="H150" s="37"/>
      <c r="I150" s="37"/>
      <c r="J150" s="37"/>
      <c r="K150" s="37"/>
      <c r="L150" s="37"/>
      <c r="M150" s="37"/>
      <c r="N150" s="37"/>
      <c r="O150" s="37"/>
      <c r="P150" s="37"/>
      <c r="Q150" s="37"/>
      <c r="R150" s="37"/>
      <c r="S150" s="37"/>
      <c r="T150" s="37"/>
      <c r="U150" s="37"/>
      <c r="V150" s="37"/>
      <c r="W150" s="37"/>
    </row>
    <row r="151" spans="2:23" x14ac:dyDescent="0.25">
      <c r="B151" s="37" t="s">
        <v>277</v>
      </c>
      <c r="C151" s="37"/>
      <c r="D151" s="37"/>
      <c r="E151" s="37"/>
      <c r="F151" s="37"/>
      <c r="G151" s="37"/>
      <c r="H151" s="37"/>
      <c r="I151" s="37"/>
      <c r="J151" s="37"/>
      <c r="K151" s="37"/>
      <c r="L151" s="37"/>
      <c r="M151" s="37"/>
      <c r="N151" s="37"/>
      <c r="O151" s="37"/>
      <c r="P151" s="37"/>
      <c r="Q151" s="37"/>
      <c r="R151" s="37"/>
      <c r="S151" s="37"/>
      <c r="T151" s="37"/>
      <c r="U151" s="37"/>
      <c r="V151" s="37"/>
      <c r="W151" s="37"/>
    </row>
    <row r="152" spans="2:23" x14ac:dyDescent="0.25">
      <c r="B152" s="37" t="s">
        <v>278</v>
      </c>
      <c r="C152" s="37"/>
      <c r="D152" s="37"/>
      <c r="E152" s="37"/>
      <c r="F152" s="37"/>
      <c r="G152" s="37"/>
      <c r="H152" s="37"/>
      <c r="I152" s="37"/>
      <c r="J152" s="37"/>
      <c r="K152" s="37"/>
      <c r="L152" s="37"/>
      <c r="M152" s="37"/>
      <c r="N152" s="37"/>
      <c r="O152" s="37"/>
      <c r="P152" s="37"/>
      <c r="Q152" s="37"/>
      <c r="R152" s="37"/>
      <c r="S152" s="37"/>
      <c r="T152" s="37"/>
      <c r="U152" s="37"/>
      <c r="V152" s="37"/>
      <c r="W152" s="37"/>
    </row>
    <row r="153" spans="2:23" x14ac:dyDescent="0.25">
      <c r="B153" s="37" t="s">
        <v>279</v>
      </c>
      <c r="C153" s="37"/>
      <c r="D153" s="37"/>
      <c r="E153" s="37"/>
      <c r="F153" s="37"/>
      <c r="G153" s="37"/>
      <c r="H153" s="37"/>
      <c r="I153" s="37"/>
      <c r="J153" s="37"/>
      <c r="K153" s="37"/>
      <c r="L153" s="37"/>
      <c r="M153" s="37"/>
      <c r="N153" s="37"/>
      <c r="O153" s="37"/>
      <c r="P153" s="37"/>
      <c r="Q153" s="37"/>
      <c r="R153" s="37"/>
      <c r="S153" s="37"/>
      <c r="T153" s="37"/>
      <c r="U153" s="37"/>
      <c r="V153" s="37"/>
      <c r="W153" s="37"/>
    </row>
    <row r="154" spans="2:23" x14ac:dyDescent="0.25">
      <c r="B154" s="37" t="s">
        <v>280</v>
      </c>
      <c r="C154" s="37"/>
      <c r="D154" s="37"/>
      <c r="E154" s="37"/>
      <c r="F154" s="37"/>
      <c r="G154" s="37"/>
      <c r="H154" s="37"/>
      <c r="I154" s="37"/>
      <c r="J154" s="37"/>
      <c r="K154" s="37"/>
      <c r="L154" s="37"/>
      <c r="M154" s="37"/>
      <c r="N154" s="37"/>
      <c r="O154" s="37"/>
      <c r="P154" s="37"/>
      <c r="Q154" s="37"/>
      <c r="R154" s="37"/>
      <c r="S154" s="37"/>
      <c r="T154" s="37"/>
      <c r="U154" s="37"/>
      <c r="V154" s="37"/>
      <c r="W154" s="37"/>
    </row>
    <row r="155" spans="2:23" x14ac:dyDescent="0.25">
      <c r="B155" s="37" t="s">
        <v>281</v>
      </c>
      <c r="C155" s="37"/>
      <c r="D155" s="37"/>
      <c r="E155" s="37"/>
      <c r="F155" s="37"/>
      <c r="G155" s="37"/>
      <c r="H155" s="37"/>
      <c r="I155" s="37"/>
      <c r="J155" s="37"/>
      <c r="K155" s="37"/>
      <c r="L155" s="37"/>
      <c r="M155" s="37"/>
      <c r="N155" s="37"/>
      <c r="O155" s="37"/>
      <c r="P155" s="37"/>
      <c r="Q155" s="37"/>
      <c r="R155" s="37"/>
      <c r="S155" s="37"/>
      <c r="T155" s="37"/>
      <c r="U155" s="37"/>
      <c r="V155" s="37"/>
      <c r="W155" s="37"/>
    </row>
    <row r="156" spans="2:23" x14ac:dyDescent="0.25">
      <c r="B156" s="37" t="s">
        <v>282</v>
      </c>
      <c r="C156" s="37"/>
      <c r="D156" s="37"/>
      <c r="E156" s="37"/>
      <c r="F156" s="37"/>
      <c r="G156" s="37"/>
      <c r="H156" s="37"/>
      <c r="I156" s="37"/>
      <c r="J156" s="37"/>
      <c r="K156" s="37"/>
      <c r="L156" s="37"/>
      <c r="M156" s="37"/>
      <c r="N156" s="37"/>
      <c r="O156" s="37"/>
      <c r="P156" s="37"/>
      <c r="Q156" s="37"/>
      <c r="R156" s="37"/>
      <c r="S156" s="37"/>
      <c r="T156" s="37"/>
      <c r="U156" s="37"/>
      <c r="V156" s="37"/>
      <c r="W156" s="37"/>
    </row>
    <row r="157" spans="2:23" x14ac:dyDescent="0.25">
      <c r="B157" s="37" t="s">
        <v>283</v>
      </c>
      <c r="C157" s="37"/>
      <c r="D157" s="37"/>
      <c r="E157" s="37"/>
      <c r="F157" s="37"/>
      <c r="G157" s="37"/>
      <c r="H157" s="37"/>
      <c r="I157" s="37"/>
      <c r="J157" s="37"/>
      <c r="K157" s="37"/>
      <c r="L157" s="37"/>
      <c r="M157" s="37"/>
      <c r="N157" s="37"/>
      <c r="O157" s="37"/>
      <c r="P157" s="37"/>
      <c r="Q157" s="37"/>
      <c r="R157" s="37"/>
      <c r="S157" s="37"/>
      <c r="T157" s="37"/>
      <c r="U157" s="37"/>
      <c r="V157" s="37"/>
      <c r="W157" s="37"/>
    </row>
    <row r="158" spans="2:23" x14ac:dyDescent="0.25">
      <c r="B158" s="37" t="s">
        <v>284</v>
      </c>
      <c r="C158" s="37"/>
      <c r="D158" s="37"/>
      <c r="E158" s="37"/>
      <c r="F158" s="37"/>
      <c r="G158" s="37"/>
      <c r="H158" s="37"/>
      <c r="I158" s="37"/>
      <c r="J158" s="37"/>
      <c r="K158" s="37"/>
      <c r="L158" s="37"/>
      <c r="M158" s="37"/>
      <c r="N158" s="37"/>
      <c r="O158" s="37"/>
      <c r="P158" s="37"/>
      <c r="Q158" s="37"/>
      <c r="R158" s="37"/>
      <c r="S158" s="37"/>
      <c r="T158" s="37"/>
      <c r="U158" s="37"/>
      <c r="V158" s="37"/>
      <c r="W158" s="37"/>
    </row>
    <row r="159" spans="2:23" x14ac:dyDescent="0.25">
      <c r="B159" s="37" t="s">
        <v>285</v>
      </c>
      <c r="C159" s="37"/>
      <c r="D159" s="37"/>
      <c r="E159" s="37"/>
      <c r="F159" s="37"/>
      <c r="G159" s="37"/>
      <c r="H159" s="37"/>
      <c r="I159" s="37"/>
      <c r="J159" s="37"/>
      <c r="K159" s="37"/>
      <c r="L159" s="37"/>
      <c r="M159" s="37"/>
      <c r="N159" s="37"/>
      <c r="O159" s="37"/>
      <c r="P159" s="37"/>
      <c r="Q159" s="37"/>
      <c r="R159" s="37"/>
      <c r="S159" s="37"/>
      <c r="T159" s="37"/>
      <c r="U159" s="37"/>
      <c r="V159" s="37"/>
      <c r="W159" s="37"/>
    </row>
    <row r="160" spans="2:23" x14ac:dyDescent="0.25">
      <c r="B160" s="37" t="s">
        <v>286</v>
      </c>
      <c r="C160" s="37"/>
      <c r="D160" s="37"/>
      <c r="E160" s="37"/>
      <c r="F160" s="37"/>
      <c r="G160" s="37"/>
      <c r="H160" s="37"/>
      <c r="I160" s="37"/>
      <c r="J160" s="37"/>
      <c r="K160" s="37"/>
      <c r="L160" s="37"/>
      <c r="M160" s="37"/>
      <c r="N160" s="37"/>
      <c r="O160" s="37"/>
      <c r="P160" s="37"/>
      <c r="Q160" s="37"/>
      <c r="R160" s="37"/>
      <c r="S160" s="37"/>
      <c r="T160" s="37"/>
      <c r="U160" s="37"/>
      <c r="V160" s="37"/>
      <c r="W160" s="37"/>
    </row>
    <row r="161" spans="2:23" x14ac:dyDescent="0.25">
      <c r="B161" s="37" t="s">
        <v>287</v>
      </c>
      <c r="C161" s="37"/>
      <c r="D161" s="37"/>
      <c r="E161" s="37"/>
      <c r="F161" s="37"/>
      <c r="G161" s="37"/>
      <c r="H161" s="37"/>
      <c r="I161" s="37"/>
      <c r="J161" s="37"/>
      <c r="K161" s="37"/>
      <c r="L161" s="37"/>
      <c r="M161" s="37"/>
      <c r="N161" s="37"/>
      <c r="O161" s="37"/>
      <c r="P161" s="37"/>
      <c r="Q161" s="37"/>
      <c r="R161" s="37"/>
      <c r="S161" s="37"/>
      <c r="T161" s="37"/>
      <c r="U161" s="37"/>
      <c r="V161" s="37"/>
      <c r="W161" s="37"/>
    </row>
    <row r="162" spans="2:23" x14ac:dyDescent="0.25">
      <c r="B162" s="37" t="s">
        <v>288</v>
      </c>
      <c r="C162" s="37"/>
      <c r="D162" s="37"/>
      <c r="E162" s="37"/>
      <c r="F162" s="37"/>
      <c r="G162" s="37"/>
      <c r="H162" s="37"/>
      <c r="I162" s="37"/>
      <c r="J162" s="37"/>
      <c r="K162" s="37"/>
      <c r="L162" s="37"/>
      <c r="M162" s="37"/>
      <c r="N162" s="37"/>
      <c r="O162" s="37"/>
      <c r="P162" s="37"/>
      <c r="Q162" s="37"/>
      <c r="R162" s="37"/>
      <c r="S162" s="37"/>
      <c r="T162" s="37"/>
      <c r="U162" s="37"/>
      <c r="V162" s="37"/>
      <c r="W162" s="37"/>
    </row>
    <row r="163" spans="2:23" x14ac:dyDescent="0.25">
      <c r="B163" s="37" t="s">
        <v>289</v>
      </c>
      <c r="C163" s="37"/>
      <c r="D163" s="37"/>
      <c r="E163" s="37"/>
      <c r="F163" s="37"/>
      <c r="G163" s="37"/>
      <c r="H163" s="37"/>
      <c r="I163" s="37"/>
      <c r="J163" s="37"/>
      <c r="K163" s="37"/>
      <c r="L163" s="37"/>
      <c r="M163" s="37"/>
      <c r="N163" s="37"/>
      <c r="O163" s="37"/>
      <c r="P163" s="37"/>
      <c r="Q163" s="37"/>
      <c r="R163" s="37"/>
      <c r="S163" s="37"/>
      <c r="T163" s="37"/>
      <c r="U163" s="37"/>
      <c r="V163" s="37"/>
      <c r="W163" s="37"/>
    </row>
    <row r="164" spans="2:23" x14ac:dyDescent="0.25">
      <c r="B164" s="37" t="s">
        <v>290</v>
      </c>
      <c r="C164" s="37"/>
      <c r="D164" s="37"/>
      <c r="E164" s="37"/>
      <c r="F164" s="37"/>
      <c r="G164" s="37"/>
      <c r="H164" s="37"/>
      <c r="I164" s="37"/>
      <c r="J164" s="37"/>
      <c r="K164" s="37"/>
      <c r="L164" s="37"/>
      <c r="M164" s="37"/>
      <c r="N164" s="37"/>
      <c r="O164" s="37"/>
      <c r="P164" s="37"/>
      <c r="Q164" s="37"/>
      <c r="R164" s="37"/>
      <c r="S164" s="37"/>
      <c r="T164" s="37"/>
      <c r="U164" s="37"/>
      <c r="V164" s="37"/>
      <c r="W164" s="37"/>
    </row>
    <row r="165" spans="2:23" x14ac:dyDescent="0.25">
      <c r="B165" s="37" t="s">
        <v>291</v>
      </c>
      <c r="C165" s="37"/>
      <c r="D165" s="37"/>
      <c r="E165" s="37"/>
      <c r="F165" s="37"/>
      <c r="G165" s="37"/>
      <c r="H165" s="37"/>
      <c r="I165" s="37"/>
      <c r="J165" s="37"/>
      <c r="K165" s="37"/>
      <c r="L165" s="37"/>
      <c r="M165" s="37"/>
      <c r="N165" s="37"/>
      <c r="O165" s="37"/>
      <c r="P165" s="37"/>
      <c r="Q165" s="37"/>
      <c r="R165" s="37"/>
      <c r="S165" s="37"/>
      <c r="T165" s="37"/>
      <c r="U165" s="37"/>
      <c r="V165" s="37"/>
      <c r="W165" s="37"/>
    </row>
    <row r="166" spans="2:23" x14ac:dyDescent="0.25">
      <c r="B166" s="37" t="s">
        <v>292</v>
      </c>
      <c r="C166" s="37"/>
      <c r="D166" s="37"/>
      <c r="E166" s="37"/>
      <c r="F166" s="37"/>
      <c r="G166" s="37"/>
      <c r="H166" s="37"/>
      <c r="I166" s="37"/>
      <c r="J166" s="37"/>
      <c r="K166" s="37"/>
      <c r="L166" s="37"/>
      <c r="M166" s="37"/>
      <c r="N166" s="37"/>
      <c r="O166" s="37"/>
      <c r="P166" s="37"/>
      <c r="Q166" s="37"/>
      <c r="R166" s="37"/>
      <c r="S166" s="37"/>
      <c r="T166" s="37"/>
      <c r="U166" s="37"/>
      <c r="V166" s="37"/>
      <c r="W166" s="37"/>
    </row>
    <row r="167" spans="2:23" x14ac:dyDescent="0.25">
      <c r="B167" s="37" t="s">
        <v>293</v>
      </c>
      <c r="C167" s="37"/>
      <c r="D167" s="37"/>
      <c r="E167" s="37"/>
      <c r="F167" s="37"/>
      <c r="G167" s="37"/>
      <c r="H167" s="37"/>
      <c r="I167" s="37"/>
      <c r="J167" s="37"/>
      <c r="K167" s="37"/>
      <c r="L167" s="37"/>
      <c r="M167" s="37"/>
      <c r="N167" s="37"/>
      <c r="O167" s="37"/>
      <c r="P167" s="37"/>
      <c r="Q167" s="37"/>
      <c r="R167" s="37"/>
      <c r="S167" s="37"/>
      <c r="T167" s="37"/>
      <c r="U167" s="37"/>
      <c r="V167" s="37"/>
      <c r="W167" s="37"/>
    </row>
    <row r="168" spans="2:23" x14ac:dyDescent="0.25">
      <c r="B168" s="37" t="s">
        <v>294</v>
      </c>
      <c r="C168" s="37"/>
      <c r="D168" s="37"/>
      <c r="E168" s="37"/>
      <c r="F168" s="37"/>
      <c r="G168" s="37"/>
      <c r="H168" s="37"/>
      <c r="I168" s="37"/>
      <c r="J168" s="37"/>
      <c r="K168" s="37"/>
      <c r="L168" s="37"/>
      <c r="M168" s="37"/>
      <c r="N168" s="37"/>
      <c r="O168" s="37"/>
      <c r="P168" s="37"/>
      <c r="Q168" s="37"/>
      <c r="R168" s="37"/>
      <c r="S168" s="37"/>
      <c r="T168" s="37"/>
      <c r="U168" s="37"/>
      <c r="V168" s="37"/>
      <c r="W168" s="37"/>
    </row>
    <row r="169" spans="2:23" x14ac:dyDescent="0.25">
      <c r="B169" s="37" t="s">
        <v>295</v>
      </c>
      <c r="C169" s="37"/>
      <c r="D169" s="37"/>
      <c r="E169" s="37"/>
      <c r="F169" s="37"/>
      <c r="G169" s="37"/>
      <c r="H169" s="37"/>
      <c r="I169" s="37"/>
      <c r="J169" s="37"/>
      <c r="K169" s="37"/>
      <c r="L169" s="37"/>
      <c r="M169" s="37"/>
      <c r="N169" s="37"/>
      <c r="O169" s="37"/>
      <c r="P169" s="37"/>
      <c r="Q169" s="37"/>
      <c r="R169" s="37"/>
      <c r="S169" s="37"/>
      <c r="T169" s="37"/>
      <c r="U169" s="37"/>
      <c r="V169" s="37"/>
      <c r="W169" s="37"/>
    </row>
    <row r="170" spans="2:23" x14ac:dyDescent="0.25">
      <c r="B170" s="37" t="s">
        <v>296</v>
      </c>
      <c r="C170" s="37"/>
      <c r="D170" s="37"/>
      <c r="E170" s="37"/>
      <c r="F170" s="37"/>
      <c r="G170" s="37"/>
      <c r="H170" s="37"/>
      <c r="I170" s="37"/>
      <c r="J170" s="37"/>
      <c r="K170" s="37"/>
      <c r="L170" s="37"/>
      <c r="M170" s="37"/>
      <c r="N170" s="37"/>
      <c r="O170" s="37"/>
      <c r="P170" s="37"/>
      <c r="Q170" s="37"/>
      <c r="R170" s="37"/>
      <c r="S170" s="37"/>
      <c r="T170" s="37"/>
      <c r="U170" s="37"/>
      <c r="V170" s="37"/>
      <c r="W170" s="37"/>
    </row>
    <row r="171" spans="2:23" x14ac:dyDescent="0.25">
      <c r="B171" s="37" t="s">
        <v>297</v>
      </c>
      <c r="C171" s="37"/>
      <c r="D171" s="37"/>
      <c r="E171" s="37"/>
      <c r="F171" s="37"/>
      <c r="G171" s="37"/>
      <c r="H171" s="37"/>
      <c r="I171" s="37"/>
      <c r="J171" s="37"/>
      <c r="K171" s="37"/>
      <c r="L171" s="37"/>
      <c r="M171" s="37"/>
      <c r="N171" s="37"/>
      <c r="O171" s="37"/>
      <c r="P171" s="37"/>
      <c r="Q171" s="37"/>
      <c r="R171" s="37"/>
      <c r="S171" s="37"/>
      <c r="T171" s="37"/>
      <c r="U171" s="37"/>
      <c r="V171" s="37"/>
      <c r="W171" s="37"/>
    </row>
    <row r="172" spans="2:23" x14ac:dyDescent="0.25">
      <c r="B172" s="37" t="s">
        <v>298</v>
      </c>
      <c r="C172" s="37"/>
      <c r="D172" s="37"/>
      <c r="E172" s="37"/>
      <c r="F172" s="37"/>
      <c r="G172" s="37"/>
      <c r="H172" s="37"/>
      <c r="I172" s="37"/>
      <c r="J172" s="37"/>
      <c r="K172" s="37"/>
      <c r="L172" s="37"/>
      <c r="M172" s="37"/>
      <c r="N172" s="37"/>
      <c r="O172" s="37"/>
      <c r="P172" s="37"/>
      <c r="Q172" s="37"/>
      <c r="R172" s="37"/>
      <c r="S172" s="37"/>
      <c r="T172" s="37"/>
      <c r="U172" s="37"/>
      <c r="V172" s="37"/>
      <c r="W172" s="37"/>
    </row>
    <row r="173" spans="2:23" x14ac:dyDescent="0.25">
      <c r="B173" s="37" t="s">
        <v>299</v>
      </c>
      <c r="C173" s="37"/>
      <c r="D173" s="37"/>
      <c r="E173" s="37"/>
      <c r="F173" s="37"/>
      <c r="G173" s="37"/>
      <c r="H173" s="37"/>
      <c r="I173" s="37"/>
      <c r="J173" s="37"/>
      <c r="K173" s="37"/>
      <c r="L173" s="37"/>
      <c r="M173" s="37"/>
      <c r="N173" s="37"/>
      <c r="O173" s="37"/>
      <c r="P173" s="37"/>
      <c r="Q173" s="37"/>
      <c r="R173" s="37"/>
      <c r="S173" s="37"/>
      <c r="T173" s="37"/>
      <c r="U173" s="37"/>
      <c r="V173" s="37"/>
      <c r="W173" s="37"/>
    </row>
    <row r="174" spans="2:23" x14ac:dyDescent="0.25">
      <c r="B174" s="37" t="s">
        <v>300</v>
      </c>
      <c r="C174" s="37"/>
      <c r="D174" s="37"/>
      <c r="E174" s="37"/>
      <c r="F174" s="37"/>
      <c r="G174" s="37"/>
      <c r="H174" s="37"/>
      <c r="I174" s="37"/>
      <c r="J174" s="37"/>
      <c r="K174" s="37"/>
      <c r="L174" s="37"/>
      <c r="M174" s="37"/>
      <c r="N174" s="37"/>
      <c r="O174" s="37"/>
      <c r="P174" s="37"/>
      <c r="Q174" s="37"/>
      <c r="R174" s="37"/>
      <c r="S174" s="37"/>
      <c r="T174" s="37"/>
      <c r="U174" s="37"/>
      <c r="V174" s="37"/>
      <c r="W174" s="37"/>
    </row>
    <row r="175" spans="2:23" x14ac:dyDescent="0.25">
      <c r="B175" s="37" t="s">
        <v>301</v>
      </c>
      <c r="C175" s="37"/>
      <c r="D175" s="37"/>
      <c r="E175" s="37"/>
      <c r="F175" s="37"/>
      <c r="G175" s="37"/>
      <c r="H175" s="37"/>
      <c r="I175" s="37"/>
      <c r="J175" s="37"/>
      <c r="K175" s="37"/>
      <c r="L175" s="37"/>
      <c r="M175" s="37"/>
      <c r="N175" s="37"/>
      <c r="O175" s="37"/>
      <c r="P175" s="37"/>
      <c r="Q175" s="37"/>
      <c r="R175" s="37"/>
      <c r="S175" s="37"/>
      <c r="T175" s="37"/>
      <c r="U175" s="37"/>
      <c r="V175" s="37"/>
      <c r="W175" s="37"/>
    </row>
    <row r="176" spans="2:23" x14ac:dyDescent="0.25">
      <c r="B176" s="37" t="s">
        <v>302</v>
      </c>
      <c r="C176" s="37"/>
      <c r="D176" s="37"/>
      <c r="E176" s="37"/>
      <c r="F176" s="37"/>
      <c r="G176" s="37"/>
      <c r="H176" s="37"/>
      <c r="I176" s="37"/>
      <c r="J176" s="37"/>
      <c r="K176" s="37"/>
      <c r="L176" s="37"/>
      <c r="M176" s="37"/>
      <c r="N176" s="37"/>
      <c r="O176" s="37"/>
      <c r="P176" s="37"/>
      <c r="Q176" s="37"/>
      <c r="R176" s="37"/>
      <c r="S176" s="37"/>
      <c r="T176" s="37"/>
      <c r="U176" s="37"/>
      <c r="V176" s="37"/>
      <c r="W176" s="37"/>
    </row>
    <row r="177" spans="2:23" x14ac:dyDescent="0.25">
      <c r="B177" s="37" t="s">
        <v>303</v>
      </c>
      <c r="C177" s="37"/>
      <c r="D177" s="37"/>
      <c r="E177" s="37"/>
      <c r="F177" s="37"/>
      <c r="G177" s="37"/>
      <c r="H177" s="37"/>
      <c r="I177" s="37"/>
      <c r="J177" s="37"/>
      <c r="K177" s="37"/>
      <c r="L177" s="37"/>
      <c r="M177" s="37"/>
      <c r="N177" s="37"/>
      <c r="O177" s="37"/>
      <c r="P177" s="37"/>
      <c r="Q177" s="37"/>
      <c r="R177" s="37"/>
      <c r="S177" s="37"/>
      <c r="T177" s="37"/>
      <c r="U177" s="37"/>
      <c r="V177" s="37"/>
      <c r="W177" s="37"/>
    </row>
    <row r="178" spans="2:23" x14ac:dyDescent="0.25">
      <c r="B178" s="37" t="s">
        <v>304</v>
      </c>
      <c r="C178" s="37"/>
      <c r="D178" s="37"/>
      <c r="E178" s="37"/>
      <c r="F178" s="37"/>
      <c r="G178" s="37"/>
      <c r="H178" s="37"/>
      <c r="I178" s="37"/>
      <c r="J178" s="37"/>
      <c r="K178" s="37"/>
      <c r="L178" s="37"/>
      <c r="M178" s="37"/>
      <c r="N178" s="37"/>
      <c r="O178" s="37"/>
      <c r="P178" s="37"/>
      <c r="Q178" s="37"/>
      <c r="R178" s="37"/>
      <c r="S178" s="37"/>
      <c r="T178" s="37"/>
      <c r="U178" s="37"/>
      <c r="V178" s="37"/>
      <c r="W178" s="37"/>
    </row>
    <row r="179" spans="2:23" x14ac:dyDescent="0.25">
      <c r="B179" s="37" t="s">
        <v>305</v>
      </c>
      <c r="C179" s="37"/>
      <c r="D179" s="37"/>
      <c r="E179" s="37"/>
      <c r="F179" s="37"/>
      <c r="G179" s="37"/>
      <c r="H179" s="37"/>
      <c r="I179" s="37"/>
      <c r="J179" s="37"/>
      <c r="K179" s="37"/>
      <c r="L179" s="37"/>
      <c r="M179" s="37"/>
      <c r="N179" s="37"/>
      <c r="O179" s="37"/>
      <c r="P179" s="37"/>
      <c r="Q179" s="37"/>
      <c r="R179" s="37"/>
      <c r="S179" s="37"/>
      <c r="T179" s="37"/>
      <c r="U179" s="37"/>
      <c r="V179" s="37"/>
      <c r="W179" s="37"/>
    </row>
    <row r="180" spans="2:23" x14ac:dyDescent="0.25">
      <c r="B180" s="37" t="s">
        <v>306</v>
      </c>
      <c r="C180" s="37"/>
      <c r="D180" s="37"/>
      <c r="E180" s="37"/>
      <c r="F180" s="37"/>
      <c r="G180" s="37"/>
      <c r="H180" s="37"/>
      <c r="I180" s="37"/>
      <c r="J180" s="37"/>
      <c r="K180" s="37"/>
      <c r="L180" s="37"/>
      <c r="M180" s="37"/>
      <c r="N180" s="37"/>
      <c r="O180" s="37"/>
      <c r="P180" s="37"/>
      <c r="Q180" s="37"/>
      <c r="R180" s="37"/>
      <c r="S180" s="37"/>
      <c r="T180" s="37"/>
      <c r="U180" s="37"/>
      <c r="V180" s="37"/>
      <c r="W180" s="37"/>
    </row>
    <row r="181" spans="2:23" x14ac:dyDescent="0.25">
      <c r="B181" s="37" t="s">
        <v>307</v>
      </c>
      <c r="C181" s="37"/>
      <c r="D181" s="37"/>
      <c r="E181" s="37"/>
      <c r="F181" s="37"/>
      <c r="G181" s="37"/>
      <c r="H181" s="37"/>
      <c r="I181" s="37"/>
      <c r="J181" s="37"/>
      <c r="K181" s="37"/>
      <c r="L181" s="37"/>
      <c r="M181" s="37"/>
      <c r="N181" s="37"/>
      <c r="O181" s="37"/>
      <c r="P181" s="37"/>
      <c r="Q181" s="37"/>
      <c r="R181" s="37"/>
      <c r="S181" s="37"/>
      <c r="T181" s="37"/>
      <c r="U181" s="37"/>
      <c r="V181" s="37"/>
      <c r="W181" s="37"/>
    </row>
    <row r="182" spans="2:23" x14ac:dyDescent="0.25">
      <c r="B182" s="37" t="s">
        <v>308</v>
      </c>
      <c r="C182" s="37"/>
      <c r="D182" s="37"/>
      <c r="E182" s="37"/>
      <c r="F182" s="37"/>
      <c r="G182" s="37"/>
      <c r="H182" s="37"/>
      <c r="I182" s="37"/>
      <c r="J182" s="37"/>
      <c r="K182" s="37"/>
      <c r="L182" s="37"/>
      <c r="M182" s="37"/>
      <c r="N182" s="37"/>
      <c r="O182" s="37"/>
      <c r="P182" s="37"/>
      <c r="Q182" s="37"/>
      <c r="R182" s="37"/>
      <c r="S182" s="37"/>
      <c r="T182" s="37"/>
      <c r="U182" s="37"/>
      <c r="V182" s="37"/>
      <c r="W182" s="37"/>
    </row>
    <row r="183" spans="2:23" x14ac:dyDescent="0.25">
      <c r="B183" s="37" t="s">
        <v>309</v>
      </c>
      <c r="C183" s="37"/>
      <c r="D183" s="37"/>
      <c r="E183" s="37"/>
      <c r="F183" s="37"/>
      <c r="G183" s="37"/>
      <c r="H183" s="37"/>
      <c r="I183" s="37"/>
      <c r="J183" s="37"/>
      <c r="K183" s="37"/>
      <c r="L183" s="37"/>
      <c r="M183" s="37"/>
      <c r="N183" s="37"/>
      <c r="O183" s="37"/>
      <c r="P183" s="37"/>
      <c r="Q183" s="37"/>
      <c r="R183" s="37"/>
      <c r="S183" s="37"/>
      <c r="T183" s="37"/>
      <c r="U183" s="37"/>
      <c r="V183" s="37"/>
      <c r="W183" s="37"/>
    </row>
    <row r="184" spans="2:23" x14ac:dyDescent="0.25">
      <c r="B184" s="37" t="s">
        <v>310</v>
      </c>
      <c r="C184" s="37"/>
      <c r="D184" s="37"/>
      <c r="E184" s="37"/>
      <c r="F184" s="37"/>
      <c r="G184" s="37"/>
      <c r="H184" s="37"/>
      <c r="I184" s="37"/>
      <c r="J184" s="37"/>
      <c r="K184" s="37"/>
      <c r="L184" s="37"/>
      <c r="M184" s="37"/>
      <c r="N184" s="37"/>
      <c r="O184" s="37"/>
      <c r="P184" s="37"/>
      <c r="Q184" s="37"/>
      <c r="R184" s="37"/>
      <c r="S184" s="37"/>
      <c r="T184" s="37"/>
      <c r="U184" s="37"/>
      <c r="V184" s="37"/>
      <c r="W184" s="37"/>
    </row>
    <row r="185" spans="2:23" x14ac:dyDescent="0.25">
      <c r="B185" s="37" t="s">
        <v>311</v>
      </c>
      <c r="C185" s="37"/>
      <c r="D185" s="37"/>
      <c r="E185" s="37"/>
      <c r="F185" s="37"/>
      <c r="G185" s="37"/>
      <c r="H185" s="37"/>
      <c r="I185" s="37"/>
      <c r="J185" s="37"/>
      <c r="K185" s="37"/>
      <c r="L185" s="37"/>
      <c r="M185" s="37"/>
      <c r="N185" s="37"/>
      <c r="O185" s="37"/>
      <c r="P185" s="37"/>
      <c r="Q185" s="37"/>
      <c r="R185" s="37"/>
      <c r="S185" s="37"/>
      <c r="T185" s="37"/>
      <c r="U185" s="37"/>
      <c r="V185" s="37"/>
      <c r="W185" s="3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EF859-6D34-4842-83A4-D66FF2CEB20B}">
  <sheetPr codeName="Sheet11"/>
  <dimension ref="A1:E109"/>
  <sheetViews>
    <sheetView showGridLines="0" tabSelected="1" zoomScale="85" zoomScaleNormal="85" workbookViewId="0"/>
  </sheetViews>
  <sheetFormatPr defaultColWidth="0" defaultRowHeight="15" x14ac:dyDescent="0.25"/>
  <cols>
    <col min="1" max="1" width="1.85546875" style="81" customWidth="1"/>
    <col min="2" max="2" width="135.42578125" style="81" customWidth="1"/>
    <col min="3" max="3" width="1.85546875" style="81" customWidth="1"/>
    <col min="4" max="16384" width="9.42578125" style="81" hidden="1"/>
  </cols>
  <sheetData>
    <row r="1" spans="1:5" s="80" customFormat="1" x14ac:dyDescent="0.25">
      <c r="A1"/>
    </row>
    <row r="2" spans="1:5" s="1" customFormat="1" ht="23.25" x14ac:dyDescent="0.35">
      <c r="B2" s="1" t="s">
        <v>312</v>
      </c>
      <c r="D2" s="12"/>
      <c r="E2" s="13"/>
    </row>
    <row r="3" spans="1:5" x14ac:dyDescent="0.25">
      <c r="B3" s="82" t="s">
        <v>601</v>
      </c>
    </row>
    <row r="5" spans="1:5" ht="21" x14ac:dyDescent="0.35">
      <c r="B5" s="83" t="s">
        <v>313</v>
      </c>
    </row>
    <row r="7" spans="1:5" x14ac:dyDescent="0.25">
      <c r="B7" s="84" t="s">
        <v>313</v>
      </c>
    </row>
    <row r="8" spans="1:5" ht="212.1" customHeight="1" x14ac:dyDescent="0.25">
      <c r="B8" s="85" t="s">
        <v>603</v>
      </c>
    </row>
    <row r="9" spans="1:5" x14ac:dyDescent="0.25">
      <c r="B9" s="85"/>
    </row>
    <row r="10" spans="1:5" x14ac:dyDescent="0.25">
      <c r="B10" s="85"/>
    </row>
    <row r="11" spans="1:5" customFormat="1" x14ac:dyDescent="0.25">
      <c r="B11" s="87" t="s">
        <v>314</v>
      </c>
    </row>
    <row r="12" spans="1:5" customFormat="1" x14ac:dyDescent="0.25">
      <c r="B12" s="88" t="s">
        <v>315</v>
      </c>
    </row>
    <row r="13" spans="1:5" customFormat="1" x14ac:dyDescent="0.25">
      <c r="B13" s="89"/>
    </row>
    <row r="14" spans="1:5" customFormat="1" x14ac:dyDescent="0.25">
      <c r="B14" s="89" t="s">
        <v>316</v>
      </c>
    </row>
    <row r="15" spans="1:5" customFormat="1" x14ac:dyDescent="0.25">
      <c r="B15" s="37" t="s">
        <v>317</v>
      </c>
    </row>
    <row r="16" spans="1:5" customFormat="1" x14ac:dyDescent="0.25">
      <c r="B16" s="90" t="s">
        <v>318</v>
      </c>
    </row>
    <row r="17" spans="2:2" customFormat="1" x14ac:dyDescent="0.25">
      <c r="B17" s="123" t="s">
        <v>319</v>
      </c>
    </row>
    <row r="18" spans="2:2" customFormat="1" x14ac:dyDescent="0.25">
      <c r="B18" s="91" t="s">
        <v>320</v>
      </c>
    </row>
    <row r="19" spans="2:2" customFormat="1" x14ac:dyDescent="0.25"/>
    <row r="20" spans="2:2" customFormat="1" x14ac:dyDescent="0.25">
      <c r="B20" s="92" t="s">
        <v>321</v>
      </c>
    </row>
    <row r="21" spans="2:2" customFormat="1" x14ac:dyDescent="0.25">
      <c r="B21" s="121" t="s">
        <v>602</v>
      </c>
    </row>
    <row r="22" spans="2:2" customFormat="1" x14ac:dyDescent="0.25">
      <c r="B22" s="93" t="s">
        <v>322</v>
      </c>
    </row>
    <row r="23" spans="2:2" customFormat="1" x14ac:dyDescent="0.25">
      <c r="B23" s="94" t="s">
        <v>323</v>
      </c>
    </row>
    <row r="24" spans="2:2" customFormat="1" x14ac:dyDescent="0.25">
      <c r="B24" s="95" t="s">
        <v>324</v>
      </c>
    </row>
    <row r="25" spans="2:2" x14ac:dyDescent="0.25">
      <c r="B25" s="86"/>
    </row>
    <row r="26" spans="2:2" x14ac:dyDescent="0.25">
      <c r="B26" s="86"/>
    </row>
    <row r="27" spans="2:2" x14ac:dyDescent="0.25">
      <c r="B27" s="86"/>
    </row>
    <row r="28" spans="2:2" x14ac:dyDescent="0.25">
      <c r="B28" s="86"/>
    </row>
    <row r="29" spans="2:2" x14ac:dyDescent="0.25">
      <c r="B29" s="86"/>
    </row>
    <row r="30" spans="2:2" x14ac:dyDescent="0.25">
      <c r="B30" s="86"/>
    </row>
    <row r="31" spans="2:2" x14ac:dyDescent="0.25">
      <c r="B31" s="86"/>
    </row>
    <row r="32" spans="2:2" x14ac:dyDescent="0.25">
      <c r="B32" s="86"/>
    </row>
    <row r="33" spans="2:2" x14ac:dyDescent="0.25">
      <c r="B33" s="86"/>
    </row>
    <row r="34" spans="2:2" x14ac:dyDescent="0.25">
      <c r="B34" s="86"/>
    </row>
    <row r="35" spans="2:2" x14ac:dyDescent="0.25">
      <c r="B35" s="86"/>
    </row>
    <row r="36" spans="2:2" x14ac:dyDescent="0.25">
      <c r="B36" s="86"/>
    </row>
    <row r="37" spans="2:2" x14ac:dyDescent="0.25">
      <c r="B37" s="86"/>
    </row>
    <row r="38" spans="2:2" x14ac:dyDescent="0.25">
      <c r="B38" s="86"/>
    </row>
    <row r="39" spans="2:2" x14ac:dyDescent="0.25">
      <c r="B39" s="86"/>
    </row>
    <row r="40" spans="2:2" x14ac:dyDescent="0.25">
      <c r="B40" s="86"/>
    </row>
    <row r="41" spans="2:2" x14ac:dyDescent="0.25">
      <c r="B41" s="86"/>
    </row>
    <row r="42" spans="2:2" x14ac:dyDescent="0.25">
      <c r="B42" s="86"/>
    </row>
    <row r="43" spans="2:2" x14ac:dyDescent="0.25">
      <c r="B43" s="86"/>
    </row>
    <row r="44" spans="2:2" x14ac:dyDescent="0.25">
      <c r="B44" s="86"/>
    </row>
    <row r="45" spans="2:2" x14ac:dyDescent="0.25">
      <c r="B45" s="86"/>
    </row>
    <row r="46" spans="2:2" x14ac:dyDescent="0.25">
      <c r="B46" s="86"/>
    </row>
    <row r="47" spans="2:2" x14ac:dyDescent="0.25">
      <c r="B47" s="86"/>
    </row>
    <row r="48" spans="2:2" x14ac:dyDescent="0.25">
      <c r="B48" s="86"/>
    </row>
    <row r="49" spans="2:2" x14ac:dyDescent="0.25">
      <c r="B49" s="86"/>
    </row>
    <row r="50" spans="2:2" x14ac:dyDescent="0.25">
      <c r="B50" s="86"/>
    </row>
    <row r="51" spans="2:2" x14ac:dyDescent="0.25">
      <c r="B51" s="86"/>
    </row>
    <row r="52" spans="2:2" x14ac:dyDescent="0.25">
      <c r="B52" s="86"/>
    </row>
    <row r="53" spans="2:2" x14ac:dyDescent="0.25">
      <c r="B53" s="86"/>
    </row>
    <row r="54" spans="2:2" x14ac:dyDescent="0.25">
      <c r="B54" s="86"/>
    </row>
    <row r="55" spans="2:2" x14ac:dyDescent="0.25">
      <c r="B55" s="86"/>
    </row>
    <row r="56" spans="2:2" x14ac:dyDescent="0.25">
      <c r="B56" s="86"/>
    </row>
    <row r="57" spans="2:2" x14ac:dyDescent="0.25">
      <c r="B57" s="86"/>
    </row>
    <row r="58" spans="2:2" x14ac:dyDescent="0.25">
      <c r="B58" s="86"/>
    </row>
    <row r="59" spans="2:2" x14ac:dyDescent="0.25">
      <c r="B59" s="86"/>
    </row>
    <row r="60" spans="2:2" x14ac:dyDescent="0.25">
      <c r="B60" s="86"/>
    </row>
    <row r="61" spans="2:2" x14ac:dyDescent="0.25">
      <c r="B61" s="86"/>
    </row>
    <row r="62" spans="2:2" x14ac:dyDescent="0.25">
      <c r="B62" s="86"/>
    </row>
    <row r="63" spans="2:2" x14ac:dyDescent="0.25">
      <c r="B63" s="86"/>
    </row>
    <row r="64" spans="2:2" x14ac:dyDescent="0.25">
      <c r="B64" s="86"/>
    </row>
    <row r="65" spans="2:2" x14ac:dyDescent="0.25">
      <c r="B65" s="86"/>
    </row>
    <row r="66" spans="2:2" x14ac:dyDescent="0.25">
      <c r="B66" s="86"/>
    </row>
    <row r="67" spans="2:2" x14ac:dyDescent="0.25">
      <c r="B67" s="86"/>
    </row>
    <row r="68" spans="2:2" x14ac:dyDescent="0.25">
      <c r="B68" s="86"/>
    </row>
    <row r="69" spans="2:2" x14ac:dyDescent="0.25">
      <c r="B69" s="86"/>
    </row>
    <row r="70" spans="2:2" x14ac:dyDescent="0.25">
      <c r="B70" s="86"/>
    </row>
    <row r="71" spans="2:2" x14ac:dyDescent="0.25">
      <c r="B71" s="86"/>
    </row>
    <row r="72" spans="2:2" x14ac:dyDescent="0.25">
      <c r="B72" s="86"/>
    </row>
    <row r="73" spans="2:2" x14ac:dyDescent="0.25">
      <c r="B73" s="86"/>
    </row>
    <row r="74" spans="2:2" x14ac:dyDescent="0.25">
      <c r="B74" s="86"/>
    </row>
    <row r="75" spans="2:2" x14ac:dyDescent="0.25">
      <c r="B75" s="86"/>
    </row>
    <row r="76" spans="2:2" x14ac:dyDescent="0.25">
      <c r="B76" s="86"/>
    </row>
    <row r="77" spans="2:2" x14ac:dyDescent="0.25">
      <c r="B77" s="86"/>
    </row>
    <row r="78" spans="2:2" x14ac:dyDescent="0.25">
      <c r="B78" s="86"/>
    </row>
    <row r="79" spans="2:2" x14ac:dyDescent="0.25">
      <c r="B79" s="86"/>
    </row>
    <row r="80" spans="2:2" x14ac:dyDescent="0.25">
      <c r="B80" s="86"/>
    </row>
    <row r="81" spans="2:2" x14ac:dyDescent="0.25">
      <c r="B81" s="86"/>
    </row>
    <row r="82" spans="2:2" x14ac:dyDescent="0.25">
      <c r="B82" s="86"/>
    </row>
    <row r="83" spans="2:2" x14ac:dyDescent="0.25">
      <c r="B83" s="86"/>
    </row>
    <row r="84" spans="2:2" x14ac:dyDescent="0.25">
      <c r="B84" s="86"/>
    </row>
    <row r="85" spans="2:2" x14ac:dyDescent="0.25">
      <c r="B85" s="86"/>
    </row>
    <row r="86" spans="2:2" x14ac:dyDescent="0.25">
      <c r="B86" s="86"/>
    </row>
    <row r="87" spans="2:2" x14ac:dyDescent="0.25">
      <c r="B87" s="86"/>
    </row>
    <row r="88" spans="2:2" x14ac:dyDescent="0.25">
      <c r="B88" s="86"/>
    </row>
    <row r="89" spans="2:2" x14ac:dyDescent="0.25">
      <c r="B89" s="86"/>
    </row>
    <row r="90" spans="2:2" x14ac:dyDescent="0.25">
      <c r="B90" s="86"/>
    </row>
    <row r="91" spans="2:2" x14ac:dyDescent="0.25">
      <c r="B91" s="86"/>
    </row>
    <row r="92" spans="2:2" x14ac:dyDescent="0.25">
      <c r="B92" s="86"/>
    </row>
    <row r="93" spans="2:2" x14ac:dyDescent="0.25">
      <c r="B93" s="86"/>
    </row>
    <row r="94" spans="2:2" x14ac:dyDescent="0.25">
      <c r="B94" s="86"/>
    </row>
    <row r="95" spans="2:2" x14ac:dyDescent="0.25">
      <c r="B95" s="86"/>
    </row>
    <row r="96" spans="2:2" x14ac:dyDescent="0.25">
      <c r="B96" s="86"/>
    </row>
    <row r="97" spans="2:2" x14ac:dyDescent="0.25">
      <c r="B97" s="86"/>
    </row>
    <row r="98" spans="2:2" x14ac:dyDescent="0.25">
      <c r="B98" s="86"/>
    </row>
    <row r="99" spans="2:2" x14ac:dyDescent="0.25">
      <c r="B99" s="86"/>
    </row>
    <row r="100" spans="2:2" x14ac:dyDescent="0.25">
      <c r="B100" s="86"/>
    </row>
    <row r="101" spans="2:2" x14ac:dyDescent="0.25">
      <c r="B101" s="86"/>
    </row>
    <row r="102" spans="2:2" x14ac:dyDescent="0.25">
      <c r="B102" s="86"/>
    </row>
    <row r="103" spans="2:2" x14ac:dyDescent="0.25">
      <c r="B103" s="86"/>
    </row>
    <row r="104" spans="2:2" x14ac:dyDescent="0.25">
      <c r="B104" s="86"/>
    </row>
    <row r="105" spans="2:2" x14ac:dyDescent="0.25">
      <c r="B105" s="86"/>
    </row>
    <row r="106" spans="2:2" x14ac:dyDescent="0.25">
      <c r="B106" s="86"/>
    </row>
    <row r="107" spans="2:2" x14ac:dyDescent="0.25">
      <c r="B107" s="86"/>
    </row>
    <row r="108" spans="2:2" x14ac:dyDescent="0.25">
      <c r="B108" s="86"/>
    </row>
    <row r="109" spans="2:2" x14ac:dyDescent="0.25">
      <c r="B109" s="86"/>
    </row>
  </sheetData>
  <sheetProtection algorithmName="SHA-512" hashValue="3TYO/2Oiwzrd+yF9gsi/KbeXCt0Qbx98FeCqG+fVRKnh3jeZQeGnNrATaTPpl45jbIc3rEHnnNehpVFRv9FH3A==" saltValue="1e4RwXmK7B2UsaMIV71RWQ==" spinCount="100000" sheet="1" formatCells="0" formatColumns="0" formatRows="0" sort="0" autoFilter="0" pivotTables="0"/>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4FD1D-12A8-43D0-8369-4E5B8661ECB6}">
  <sheetPr codeName="Sheet14">
    <tabColor theme="4"/>
  </sheetPr>
  <dimension ref="A1:E3"/>
  <sheetViews>
    <sheetView showGridLines="0" zoomScale="85" zoomScaleNormal="85" workbookViewId="0"/>
  </sheetViews>
  <sheetFormatPr defaultColWidth="0" defaultRowHeight="14.45" customHeight="1" zeroHeight="1" x14ac:dyDescent="0.25"/>
  <cols>
    <col min="1" max="1" width="2.85546875" customWidth="1"/>
    <col min="2" max="2" width="127.5703125" customWidth="1"/>
    <col min="3" max="3" width="2.85546875" customWidth="1"/>
    <col min="4" max="16384" width="8.85546875" hidden="1"/>
  </cols>
  <sheetData>
    <row r="1" spans="2:5" s="1" customFormat="1" ht="23.25" x14ac:dyDescent="0.35">
      <c r="B1" s="1" t="str">
        <f ca="1">MID(CELL("filename",A1),FIND("]",CELL("filename",A1))+1,256)</f>
        <v>Theory of change&gt;&gt;</v>
      </c>
      <c r="D1" s="12"/>
      <c r="E1" s="13"/>
    </row>
    <row r="2" spans="2:5" ht="15" x14ac:dyDescent="0.25">
      <c r="B2" s="14" t="s">
        <v>325</v>
      </c>
    </row>
    <row r="3" spans="2:5" ht="15" x14ac:dyDescent="0.25"/>
  </sheetData>
  <sheetProtection algorithmName="SHA-512" hashValue="AiJyRQagUllqedeJeLgw8VuJclDF9fRFT/hQ64IUDbNmUDG5Dpnvpffx/Bc/36lUlOm6cx8H3UFJcVhUTRCU1A==" saltValue="ifEx0HN6Cu6vo6nSMCKT/g==" spinCount="100000" sheet="1" formatCells="0" formatColumns="0" formatRows="0" sort="0" autoFilter="0" pivotTables="0"/>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6C6F8-F90F-45BC-8B16-25B0E7E7348A}">
  <sheetPr codeName="Sheet15"/>
  <dimension ref="B1:K47"/>
  <sheetViews>
    <sheetView showGridLines="0" zoomScale="85" zoomScaleNormal="85" workbookViewId="0"/>
  </sheetViews>
  <sheetFormatPr defaultRowHeight="15" x14ac:dyDescent="0.25"/>
  <cols>
    <col min="2" max="7" width="47.5703125" customWidth="1"/>
    <col min="8" max="19" width="25.5703125" customWidth="1"/>
    <col min="20" max="31" width="15.5703125" customWidth="1"/>
  </cols>
  <sheetData>
    <row r="1" spans="2:11" s="1" customFormat="1" ht="23.25" x14ac:dyDescent="0.35">
      <c r="B1" s="1" t="str">
        <f ca="1">MID(CELL("filename",A1),FIND("]",CELL("filename",A1))+1,256)</f>
        <v>0. Theory of change</v>
      </c>
      <c r="I1" s="12"/>
      <c r="J1" s="13"/>
      <c r="K1" s="13"/>
    </row>
    <row r="3" spans="2:11" ht="48" customHeight="1" x14ac:dyDescent="0.25">
      <c r="B3" s="131" t="s">
        <v>326</v>
      </c>
      <c r="C3" s="131"/>
      <c r="D3" s="131"/>
      <c r="E3" s="131"/>
      <c r="F3" s="131"/>
      <c r="G3" s="131"/>
      <c r="H3" s="131"/>
    </row>
    <row r="4" spans="2:11" ht="15.75" thickBot="1" x14ac:dyDescent="0.3"/>
    <row r="5" spans="2:11" ht="21" x14ac:dyDescent="0.25">
      <c r="B5" s="125" t="s">
        <v>327</v>
      </c>
      <c r="C5" s="126"/>
      <c r="D5" s="126"/>
      <c r="E5" s="126"/>
      <c r="F5" s="126"/>
      <c r="G5" s="127"/>
    </row>
    <row r="6" spans="2:11" ht="21" x14ac:dyDescent="0.25">
      <c r="B6" s="100" t="s">
        <v>328</v>
      </c>
      <c r="C6" s="101" t="s">
        <v>329</v>
      </c>
      <c r="D6" s="101" t="s">
        <v>330</v>
      </c>
      <c r="E6" s="101" t="s">
        <v>331</v>
      </c>
      <c r="F6" s="101" t="s">
        <v>332</v>
      </c>
      <c r="G6" s="102" t="s">
        <v>333</v>
      </c>
    </row>
    <row r="7" spans="2:11" ht="126" x14ac:dyDescent="0.25">
      <c r="B7" s="97" t="s">
        <v>334</v>
      </c>
      <c r="C7" s="98" t="s">
        <v>335</v>
      </c>
      <c r="D7" s="98" t="s">
        <v>336</v>
      </c>
      <c r="E7" s="98" t="s">
        <v>337</v>
      </c>
      <c r="F7" s="98" t="s">
        <v>338</v>
      </c>
      <c r="G7" s="99" t="s">
        <v>339</v>
      </c>
    </row>
    <row r="8" spans="2:11" ht="21" x14ac:dyDescent="0.25">
      <c r="B8" s="128" t="s">
        <v>340</v>
      </c>
      <c r="C8" s="129"/>
      <c r="D8" s="129"/>
      <c r="E8" s="129"/>
      <c r="F8" s="129"/>
      <c r="G8" s="130"/>
    </row>
    <row r="9" spans="2:11" ht="21.75" thickBot="1" x14ac:dyDescent="0.3">
      <c r="B9" s="132" t="s">
        <v>341</v>
      </c>
      <c r="C9" s="133"/>
      <c r="D9" s="133"/>
      <c r="E9" s="133"/>
      <c r="F9" s="133"/>
      <c r="G9" s="134"/>
    </row>
    <row r="27" ht="204.6" customHeight="1" x14ac:dyDescent="0.25"/>
    <row r="47" ht="95.1" customHeight="1" x14ac:dyDescent="0.25"/>
  </sheetData>
  <sheetProtection algorithmName="SHA-512" hashValue="nk9SghNLgGh3SEkLEGDbOksv5ShzSKwuxiEUR8tN0yqYBB+tXkUC47n/uZ4avA/2Coxp6C+fifTPopQ+CY1VnQ==" saltValue="8LbhfzjQ+zXElJ+bGbSvDA==" spinCount="100000" sheet="1" formatCells="0" formatColumns="0" formatRows="0" sort="0" autoFilter="0" pivotTables="0"/>
  <protectedRanges>
    <protectedRange sqref="F15 F20:F22 B28:B41 D28:E41 B48:J48 F8:F9 E8:E22 G8:S22 G7:S7 E7" name="Inputs and activities"/>
  </protectedRanges>
  <mergeCells count="4">
    <mergeCell ref="B5:G5"/>
    <mergeCell ref="B8:G8"/>
    <mergeCell ref="B3:H3"/>
    <mergeCell ref="B9:G9"/>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E6D5F-169C-4BDB-823D-D78EEA0E8CCE}">
  <sheetPr codeName="Sheet6">
    <tabColor theme="5"/>
  </sheetPr>
  <dimension ref="A1:AE57"/>
  <sheetViews>
    <sheetView showGridLines="0" zoomScale="85" zoomScaleNormal="85" workbookViewId="0"/>
  </sheetViews>
  <sheetFormatPr defaultRowHeight="15" x14ac:dyDescent="0.25"/>
  <cols>
    <col min="2" max="2" width="18.7109375" customWidth="1"/>
    <col min="3" max="3" width="40.140625" customWidth="1"/>
    <col min="4" max="19" width="25.5703125" customWidth="1"/>
    <col min="20" max="31" width="15.5703125" customWidth="1"/>
  </cols>
  <sheetData>
    <row r="1" spans="1:31" s="1" customFormat="1" ht="23.25" x14ac:dyDescent="0.35">
      <c r="B1" s="1" t="str">
        <f ca="1">MID(CELL("filename",A1),FIND("]",CELL("filename",A1))+1,256)</f>
        <v>1. Inputs &amp; Activities</v>
      </c>
      <c r="I1" s="12"/>
      <c r="J1" s="13"/>
      <c r="K1" s="13"/>
    </row>
    <row r="3" spans="1:31" ht="77.45" customHeight="1" x14ac:dyDescent="0.25">
      <c r="B3" s="131" t="s">
        <v>342</v>
      </c>
      <c r="C3" s="131"/>
      <c r="D3" s="131"/>
      <c r="E3" s="131"/>
      <c r="F3" s="131"/>
      <c r="G3" s="131"/>
      <c r="H3" s="131"/>
    </row>
    <row r="5" spans="1:31" s="25" customFormat="1" ht="21" x14ac:dyDescent="0.35">
      <c r="B5" s="135" t="s">
        <v>343</v>
      </c>
      <c r="C5" s="135"/>
      <c r="D5" s="135"/>
      <c r="E5" s="135"/>
      <c r="F5" s="135"/>
      <c r="G5" s="135"/>
      <c r="H5" s="135"/>
    </row>
    <row r="6" spans="1:31" s="25" customFormat="1" ht="61.5" customHeight="1" x14ac:dyDescent="0.35">
      <c r="B6" s="47"/>
      <c r="C6" s="47"/>
      <c r="D6" s="47"/>
      <c r="E6" s="47"/>
      <c r="F6" s="47"/>
      <c r="G6" s="35" t="s">
        <v>344</v>
      </c>
      <c r="H6" s="35" t="s">
        <v>597</v>
      </c>
      <c r="I6" s="35" t="s">
        <v>598</v>
      </c>
      <c r="L6" s="35" t="s">
        <v>345</v>
      </c>
      <c r="M6" s="35" t="s">
        <v>345</v>
      </c>
      <c r="N6" s="35" t="s">
        <v>346</v>
      </c>
      <c r="O6" s="35" t="s">
        <v>345</v>
      </c>
      <c r="P6" s="35" t="s">
        <v>345</v>
      </c>
      <c r="Q6" s="35" t="s">
        <v>345</v>
      </c>
      <c r="R6" s="35"/>
    </row>
    <row r="7" spans="1:31" x14ac:dyDescent="0.25">
      <c r="B7" s="139" t="s">
        <v>329</v>
      </c>
      <c r="C7" s="139"/>
      <c r="D7" s="139"/>
      <c r="E7" s="139"/>
      <c r="F7" s="139"/>
      <c r="G7" s="139"/>
      <c r="H7" s="139"/>
      <c r="I7" s="139"/>
      <c r="J7" s="139"/>
      <c r="K7" s="140"/>
      <c r="L7" s="136" t="s">
        <v>328</v>
      </c>
      <c r="M7" s="137"/>
      <c r="N7" s="137"/>
      <c r="O7" s="137"/>
      <c r="P7" s="137"/>
      <c r="Q7" s="137"/>
      <c r="R7" s="137"/>
      <c r="S7" s="138"/>
      <c r="T7" s="25"/>
      <c r="U7" s="25"/>
      <c r="V7" s="25"/>
      <c r="W7" s="25"/>
      <c r="X7" s="25"/>
      <c r="Y7" s="25"/>
      <c r="Z7" s="25"/>
      <c r="AA7" s="25"/>
      <c r="AB7" s="25"/>
      <c r="AC7" s="25"/>
      <c r="AD7" s="25"/>
      <c r="AE7" s="25"/>
    </row>
    <row r="8" spans="1:31" s="32" customFormat="1" ht="173.45" customHeight="1" x14ac:dyDescent="0.25">
      <c r="A8"/>
      <c r="B8" s="30" t="s">
        <v>347</v>
      </c>
      <c r="C8" s="30" t="s">
        <v>348</v>
      </c>
      <c r="D8" s="30" t="s">
        <v>349</v>
      </c>
      <c r="E8" s="30" t="s">
        <v>350</v>
      </c>
      <c r="F8" s="30" t="s">
        <v>351</v>
      </c>
      <c r="G8" s="30" t="s">
        <v>352</v>
      </c>
      <c r="H8" s="30" t="s">
        <v>353</v>
      </c>
      <c r="I8" s="31" t="s">
        <v>354</v>
      </c>
      <c r="J8" s="31" t="s">
        <v>355</v>
      </c>
      <c r="K8" s="31" t="s">
        <v>356</v>
      </c>
      <c r="L8" s="31" t="s">
        <v>357</v>
      </c>
      <c r="M8" s="31" t="s">
        <v>358</v>
      </c>
      <c r="N8" s="31" t="s">
        <v>359</v>
      </c>
      <c r="O8" s="31" t="s">
        <v>360</v>
      </c>
      <c r="P8" s="31" t="s">
        <v>361</v>
      </c>
      <c r="Q8" s="31" t="s">
        <v>362</v>
      </c>
      <c r="R8" s="31" t="s">
        <v>363</v>
      </c>
      <c r="S8" s="31" t="s">
        <v>364</v>
      </c>
      <c r="T8" s="25"/>
      <c r="U8" s="25"/>
      <c r="V8" s="25"/>
      <c r="W8" s="25"/>
      <c r="X8" s="25"/>
      <c r="Y8" s="25"/>
      <c r="Z8" s="25"/>
      <c r="AA8" s="25"/>
      <c r="AB8" s="25"/>
      <c r="AC8" s="25"/>
      <c r="AD8" s="25"/>
      <c r="AE8" s="25"/>
    </row>
    <row r="9" spans="1:31" s="109" customFormat="1" ht="60" x14ac:dyDescent="0.25">
      <c r="A9"/>
      <c r="B9" s="104" t="s">
        <v>25</v>
      </c>
      <c r="C9" s="104" t="s">
        <v>365</v>
      </c>
      <c r="D9" s="104" t="s">
        <v>366</v>
      </c>
      <c r="E9" s="105" t="s">
        <v>32</v>
      </c>
      <c r="F9" s="104" t="s">
        <v>367</v>
      </c>
      <c r="G9" s="106" t="s">
        <v>368</v>
      </c>
      <c r="H9" s="106" t="s">
        <v>368</v>
      </c>
      <c r="I9" s="107"/>
      <c r="J9" s="107"/>
      <c r="K9" s="107"/>
      <c r="L9" s="107"/>
      <c r="M9" s="107"/>
      <c r="N9" s="107"/>
      <c r="O9" s="107"/>
      <c r="P9" s="107"/>
      <c r="Q9" s="107"/>
      <c r="R9" s="107"/>
      <c r="S9" s="107"/>
      <c r="T9" s="108"/>
      <c r="U9" s="108"/>
      <c r="V9" s="108"/>
      <c r="W9" s="108"/>
      <c r="X9" s="108"/>
      <c r="Y9" s="108"/>
      <c r="Z9" s="108"/>
      <c r="AA9" s="108"/>
      <c r="AB9" s="108"/>
      <c r="AC9" s="108"/>
      <c r="AD9" s="108"/>
      <c r="AE9" s="108"/>
    </row>
    <row r="10" spans="1:31" s="109" customFormat="1" ht="60" x14ac:dyDescent="0.25">
      <c r="A10"/>
      <c r="B10" s="104" t="s">
        <v>25</v>
      </c>
      <c r="C10" s="104" t="s">
        <v>369</v>
      </c>
      <c r="D10" s="104" t="s">
        <v>370</v>
      </c>
      <c r="E10" s="105" t="s">
        <v>32</v>
      </c>
      <c r="F10" s="104" t="s">
        <v>371</v>
      </c>
      <c r="G10" s="106" t="s">
        <v>368</v>
      </c>
      <c r="H10" s="106" t="s">
        <v>368</v>
      </c>
      <c r="I10" s="107"/>
      <c r="J10" s="107"/>
      <c r="K10" s="107"/>
      <c r="L10" s="107"/>
      <c r="M10" s="107"/>
      <c r="N10" s="107"/>
      <c r="O10" s="107"/>
      <c r="P10" s="107"/>
      <c r="Q10" s="107"/>
      <c r="R10" s="107"/>
      <c r="S10" s="107"/>
      <c r="T10" s="108"/>
      <c r="U10" s="108"/>
      <c r="V10" s="108"/>
      <c r="W10" s="108"/>
      <c r="X10" s="108"/>
      <c r="Y10" s="108"/>
      <c r="Z10" s="108"/>
      <c r="AA10" s="108"/>
      <c r="AB10" s="108"/>
      <c r="AC10" s="108"/>
      <c r="AD10" s="108"/>
      <c r="AE10" s="108"/>
    </row>
    <row r="11" spans="1:31" s="109" customFormat="1" ht="60" x14ac:dyDescent="0.25">
      <c r="A11"/>
      <c r="B11" s="104" t="s">
        <v>25</v>
      </c>
      <c r="C11" s="104" t="s">
        <v>372</v>
      </c>
      <c r="D11" s="104" t="s">
        <v>142</v>
      </c>
      <c r="E11" s="105" t="s">
        <v>32</v>
      </c>
      <c r="F11" s="104" t="s">
        <v>373</v>
      </c>
      <c r="G11" s="106" t="s">
        <v>368</v>
      </c>
      <c r="H11" s="106" t="s">
        <v>368</v>
      </c>
      <c r="I11" s="107"/>
      <c r="J11" s="107"/>
      <c r="K11" s="107"/>
      <c r="L11" s="107"/>
      <c r="M11" s="107"/>
      <c r="N11" s="107"/>
      <c r="O11" s="107"/>
      <c r="P11" s="107"/>
      <c r="Q11" s="107"/>
      <c r="R11" s="107"/>
      <c r="S11" s="107"/>
      <c r="T11" s="108"/>
      <c r="U11" s="108"/>
      <c r="V11" s="108"/>
      <c r="W11" s="108"/>
      <c r="X11" s="108"/>
      <c r="Y11" s="108"/>
      <c r="Z11" s="108"/>
      <c r="AA11" s="108"/>
      <c r="AB11" s="108"/>
      <c r="AC11" s="108"/>
      <c r="AD11" s="108"/>
      <c r="AE11" s="108"/>
    </row>
    <row r="12" spans="1:31" s="109" customFormat="1" ht="45" x14ac:dyDescent="0.25">
      <c r="A12"/>
      <c r="B12" s="104" t="s">
        <v>25</v>
      </c>
      <c r="C12" s="104" t="s">
        <v>374</v>
      </c>
      <c r="D12" s="104" t="s">
        <v>142</v>
      </c>
      <c r="E12" s="105" t="s">
        <v>32</v>
      </c>
      <c r="F12" s="104" t="s">
        <v>375</v>
      </c>
      <c r="G12" s="106" t="s">
        <v>368</v>
      </c>
      <c r="H12" s="106" t="s">
        <v>368</v>
      </c>
      <c r="I12" s="107"/>
      <c r="J12" s="107"/>
      <c r="K12" s="107"/>
      <c r="L12" s="107"/>
      <c r="M12" s="107"/>
      <c r="N12" s="107"/>
      <c r="O12" s="107"/>
      <c r="P12" s="107"/>
      <c r="Q12" s="107"/>
      <c r="R12" s="107"/>
      <c r="S12" s="107"/>
      <c r="T12" s="108"/>
      <c r="U12" s="108"/>
      <c r="V12" s="108"/>
      <c r="W12" s="108"/>
      <c r="X12" s="108"/>
      <c r="Y12" s="108"/>
      <c r="Z12" s="108"/>
      <c r="AA12" s="108"/>
      <c r="AB12" s="108"/>
      <c r="AC12" s="108"/>
      <c r="AD12" s="108"/>
      <c r="AE12" s="108"/>
    </row>
    <row r="13" spans="1:31" s="109" customFormat="1" ht="60" x14ac:dyDescent="0.25">
      <c r="A13"/>
      <c r="B13" s="104" t="s">
        <v>25</v>
      </c>
      <c r="C13" s="104" t="s">
        <v>376</v>
      </c>
      <c r="D13" s="104" t="s">
        <v>377</v>
      </c>
      <c r="E13" s="105" t="s">
        <v>32</v>
      </c>
      <c r="F13" s="104" t="s">
        <v>378</v>
      </c>
      <c r="G13" s="106" t="s">
        <v>368</v>
      </c>
      <c r="H13" s="106" t="s">
        <v>368</v>
      </c>
      <c r="I13" s="107"/>
      <c r="J13" s="107"/>
      <c r="K13" s="107"/>
      <c r="L13" s="107"/>
      <c r="M13" s="107"/>
      <c r="N13" s="107"/>
      <c r="O13" s="107"/>
      <c r="P13" s="107"/>
      <c r="Q13" s="107"/>
      <c r="R13" s="107"/>
      <c r="S13" s="107"/>
      <c r="T13" s="108"/>
      <c r="U13" s="108"/>
      <c r="V13" s="108"/>
      <c r="W13" s="108"/>
      <c r="X13" s="108"/>
      <c r="Y13" s="108"/>
      <c r="Z13" s="108"/>
      <c r="AA13" s="108"/>
      <c r="AB13" s="108"/>
      <c r="AC13" s="108"/>
      <c r="AD13" s="108"/>
      <c r="AE13" s="108"/>
    </row>
    <row r="14" spans="1:31" s="109" customFormat="1" ht="60" x14ac:dyDescent="0.25">
      <c r="A14"/>
      <c r="B14" s="104" t="s">
        <v>25</v>
      </c>
      <c r="C14" s="104" t="s">
        <v>379</v>
      </c>
      <c r="D14" s="104" t="s">
        <v>380</v>
      </c>
      <c r="E14" s="105" t="s">
        <v>32</v>
      </c>
      <c r="F14" s="104" t="s">
        <v>381</v>
      </c>
      <c r="G14" s="106" t="s">
        <v>368</v>
      </c>
      <c r="H14" s="106" t="s">
        <v>368</v>
      </c>
      <c r="I14" s="107"/>
      <c r="J14" s="107"/>
      <c r="K14" s="107"/>
      <c r="L14" s="107"/>
      <c r="M14" s="107"/>
      <c r="N14" s="107"/>
      <c r="O14" s="107"/>
      <c r="P14" s="107"/>
      <c r="Q14" s="107"/>
      <c r="R14" s="107"/>
      <c r="S14" s="107"/>
      <c r="T14" s="108"/>
      <c r="U14" s="108"/>
      <c r="V14" s="108"/>
      <c r="W14" s="108"/>
      <c r="X14" s="108"/>
      <c r="Y14" s="108"/>
      <c r="Z14" s="108"/>
      <c r="AA14" s="108"/>
      <c r="AB14" s="108"/>
      <c r="AC14" s="108"/>
      <c r="AD14" s="108"/>
      <c r="AE14" s="108"/>
    </row>
    <row r="15" spans="1:31" s="109" customFormat="1" ht="45" x14ac:dyDescent="0.25">
      <c r="A15"/>
      <c r="B15" s="104" t="s">
        <v>25</v>
      </c>
      <c r="C15" s="104" t="s">
        <v>140</v>
      </c>
      <c r="D15" s="104" t="s">
        <v>142</v>
      </c>
      <c r="E15" s="105" t="s">
        <v>32</v>
      </c>
      <c r="F15" s="104" t="s">
        <v>142</v>
      </c>
      <c r="G15" s="106" t="s">
        <v>368</v>
      </c>
      <c r="H15" s="106" t="s">
        <v>368</v>
      </c>
      <c r="I15" s="107"/>
      <c r="J15" s="107"/>
      <c r="K15" s="107"/>
      <c r="L15" s="107"/>
      <c r="M15" s="107"/>
      <c r="N15" s="107"/>
      <c r="O15" s="107"/>
      <c r="P15" s="107"/>
      <c r="Q15" s="107"/>
      <c r="R15" s="107"/>
      <c r="S15" s="107"/>
      <c r="T15" s="108"/>
      <c r="U15" s="108"/>
      <c r="V15" s="108"/>
      <c r="W15" s="108"/>
      <c r="X15" s="108"/>
      <c r="Y15" s="108"/>
      <c r="Z15" s="108"/>
      <c r="AA15" s="108"/>
      <c r="AB15" s="108"/>
      <c r="AC15" s="108"/>
      <c r="AD15" s="108"/>
      <c r="AE15" s="108"/>
    </row>
    <row r="16" spans="1:31" s="109" customFormat="1" ht="45" x14ac:dyDescent="0.25">
      <c r="A16"/>
      <c r="B16" s="104" t="s">
        <v>25</v>
      </c>
      <c r="C16" s="104" t="s">
        <v>143</v>
      </c>
      <c r="D16" s="104" t="s">
        <v>142</v>
      </c>
      <c r="E16" s="105" t="s">
        <v>32</v>
      </c>
      <c r="F16" s="104" t="s">
        <v>142</v>
      </c>
      <c r="G16" s="106" t="s">
        <v>368</v>
      </c>
      <c r="H16" s="106" t="s">
        <v>368</v>
      </c>
      <c r="I16" s="107"/>
      <c r="J16" s="107"/>
      <c r="K16" s="107"/>
      <c r="L16" s="107"/>
      <c r="M16" s="107"/>
      <c r="N16" s="107"/>
      <c r="O16" s="107"/>
      <c r="P16" s="107"/>
      <c r="Q16" s="107"/>
      <c r="R16" s="107"/>
      <c r="S16" s="107"/>
      <c r="T16" s="108"/>
      <c r="U16" s="108"/>
      <c r="V16" s="108"/>
      <c r="W16" s="108"/>
      <c r="X16" s="108"/>
      <c r="Y16" s="108"/>
      <c r="Z16" s="108"/>
      <c r="AA16" s="108"/>
      <c r="AB16" s="108"/>
      <c r="AC16" s="108"/>
      <c r="AD16" s="108"/>
      <c r="AE16" s="108"/>
    </row>
    <row r="17" spans="1:31" s="109" customFormat="1" ht="45" x14ac:dyDescent="0.25">
      <c r="A17"/>
      <c r="B17" s="104" t="s">
        <v>25</v>
      </c>
      <c r="C17" s="104" t="s">
        <v>145</v>
      </c>
      <c r="D17" s="104" t="s">
        <v>142</v>
      </c>
      <c r="E17" s="105" t="s">
        <v>32</v>
      </c>
      <c r="F17" s="104" t="s">
        <v>142</v>
      </c>
      <c r="G17" s="106" t="s">
        <v>368</v>
      </c>
      <c r="H17" s="106" t="s">
        <v>368</v>
      </c>
      <c r="I17" s="107"/>
      <c r="J17" s="107"/>
      <c r="K17" s="107"/>
      <c r="L17" s="107"/>
      <c r="M17" s="107"/>
      <c r="N17" s="107"/>
      <c r="O17" s="107"/>
      <c r="P17" s="107"/>
      <c r="Q17" s="107"/>
      <c r="R17" s="107"/>
      <c r="S17" s="107"/>
      <c r="T17" s="108"/>
      <c r="U17" s="108"/>
      <c r="V17" s="108"/>
      <c r="W17" s="108"/>
      <c r="X17" s="108"/>
      <c r="Y17" s="108"/>
      <c r="Z17" s="108"/>
      <c r="AA17" s="108"/>
      <c r="AB17" s="108"/>
      <c r="AC17" s="108"/>
      <c r="AD17" s="108"/>
      <c r="AE17" s="108"/>
    </row>
    <row r="18" spans="1:31" s="109" customFormat="1" ht="45" x14ac:dyDescent="0.25">
      <c r="A18"/>
      <c r="B18" s="104" t="s">
        <v>43</v>
      </c>
      <c r="C18" s="104" t="s">
        <v>382</v>
      </c>
      <c r="D18" s="104" t="s">
        <v>383</v>
      </c>
      <c r="E18" s="105" t="s">
        <v>32</v>
      </c>
      <c r="F18" s="104" t="s">
        <v>384</v>
      </c>
      <c r="G18" s="106" t="s">
        <v>368</v>
      </c>
      <c r="H18" s="106" t="s">
        <v>368</v>
      </c>
      <c r="I18" s="107"/>
      <c r="J18" s="107"/>
      <c r="K18" s="107"/>
      <c r="L18" s="107"/>
      <c r="M18" s="107"/>
      <c r="N18" s="107"/>
      <c r="O18" s="107"/>
      <c r="P18" s="107"/>
      <c r="Q18" s="107"/>
      <c r="R18" s="107"/>
      <c r="S18" s="107"/>
      <c r="T18" s="108"/>
      <c r="U18" s="108"/>
      <c r="V18" s="108"/>
      <c r="W18" s="108"/>
      <c r="X18" s="108"/>
      <c r="Y18" s="108"/>
      <c r="Z18" s="108"/>
      <c r="AA18" s="108"/>
      <c r="AB18" s="108"/>
      <c r="AC18" s="108"/>
      <c r="AD18" s="108"/>
      <c r="AE18" s="108"/>
    </row>
    <row r="19" spans="1:31" s="109" customFormat="1" ht="45" x14ac:dyDescent="0.25">
      <c r="A19"/>
      <c r="B19" s="104" t="s">
        <v>43</v>
      </c>
      <c r="C19" s="104" t="s">
        <v>385</v>
      </c>
      <c r="D19" s="104" t="s">
        <v>386</v>
      </c>
      <c r="E19" s="105" t="s">
        <v>32</v>
      </c>
      <c r="F19" s="104" t="s">
        <v>387</v>
      </c>
      <c r="G19" s="106" t="s">
        <v>368</v>
      </c>
      <c r="H19" s="106" t="s">
        <v>368</v>
      </c>
      <c r="I19" s="107"/>
      <c r="J19" s="107"/>
      <c r="K19" s="107"/>
      <c r="L19" s="107"/>
      <c r="M19" s="107"/>
      <c r="N19" s="107"/>
      <c r="O19" s="107"/>
      <c r="P19" s="107"/>
      <c r="Q19" s="107"/>
      <c r="R19" s="107"/>
      <c r="S19" s="107"/>
      <c r="T19" s="108"/>
      <c r="U19" s="108"/>
      <c r="V19" s="108"/>
      <c r="W19" s="108"/>
      <c r="X19" s="108"/>
      <c r="Y19" s="108"/>
      <c r="Z19" s="108"/>
      <c r="AA19" s="108"/>
      <c r="AB19" s="108"/>
      <c r="AC19" s="108"/>
      <c r="AD19" s="108"/>
      <c r="AE19" s="108"/>
    </row>
    <row r="20" spans="1:31" s="109" customFormat="1" ht="45" x14ac:dyDescent="0.25">
      <c r="A20"/>
      <c r="B20" s="104" t="s">
        <v>43</v>
      </c>
      <c r="C20" s="104" t="s">
        <v>388</v>
      </c>
      <c r="D20" s="104" t="s">
        <v>389</v>
      </c>
      <c r="E20" s="105" t="s">
        <v>32</v>
      </c>
      <c r="F20" s="104" t="s">
        <v>390</v>
      </c>
      <c r="G20" s="106" t="s">
        <v>368</v>
      </c>
      <c r="H20" s="106" t="s">
        <v>368</v>
      </c>
      <c r="I20" s="107"/>
      <c r="J20" s="107"/>
      <c r="K20" s="107"/>
      <c r="L20" s="107"/>
      <c r="M20" s="107"/>
      <c r="N20" s="107"/>
      <c r="O20" s="107"/>
      <c r="P20" s="107"/>
      <c r="Q20" s="107"/>
      <c r="R20" s="107"/>
      <c r="S20" s="107"/>
      <c r="T20" s="108"/>
      <c r="U20" s="108"/>
      <c r="V20" s="108"/>
      <c r="W20" s="108"/>
      <c r="X20" s="108"/>
      <c r="Y20" s="108"/>
      <c r="Z20" s="108"/>
      <c r="AA20" s="108"/>
      <c r="AB20" s="108"/>
      <c r="AC20" s="108"/>
      <c r="AD20" s="108"/>
      <c r="AE20" s="108"/>
    </row>
    <row r="21" spans="1:31" s="109" customFormat="1" ht="45" x14ac:dyDescent="0.25">
      <c r="A21"/>
      <c r="B21" s="104" t="s">
        <v>43</v>
      </c>
      <c r="C21" s="104" t="s">
        <v>391</v>
      </c>
      <c r="D21" s="104" t="s">
        <v>392</v>
      </c>
      <c r="E21" s="105" t="s">
        <v>32</v>
      </c>
      <c r="F21" s="104" t="s">
        <v>393</v>
      </c>
      <c r="G21" s="106" t="s">
        <v>368</v>
      </c>
      <c r="H21" s="106" t="s">
        <v>368</v>
      </c>
      <c r="I21" s="107"/>
      <c r="J21" s="107"/>
      <c r="K21" s="107"/>
      <c r="L21" s="107"/>
      <c r="M21" s="107"/>
      <c r="N21" s="107"/>
      <c r="O21" s="107"/>
      <c r="P21" s="107"/>
      <c r="Q21" s="107"/>
      <c r="R21" s="107"/>
      <c r="S21" s="107"/>
      <c r="T21" s="108"/>
      <c r="U21" s="108"/>
      <c r="V21" s="108"/>
      <c r="W21" s="108"/>
      <c r="X21" s="108"/>
      <c r="Y21" s="108"/>
      <c r="Z21" s="108"/>
      <c r="AA21" s="108"/>
      <c r="AB21" s="108"/>
      <c r="AC21" s="108"/>
      <c r="AD21" s="108"/>
      <c r="AE21" s="108"/>
    </row>
    <row r="22" spans="1:31" s="109" customFormat="1" ht="105" x14ac:dyDescent="0.25">
      <c r="A22"/>
      <c r="B22" s="104" t="s">
        <v>43</v>
      </c>
      <c r="C22" s="104" t="s">
        <v>394</v>
      </c>
      <c r="D22" s="104" t="s">
        <v>395</v>
      </c>
      <c r="E22" s="105" t="s">
        <v>32</v>
      </c>
      <c r="F22" s="104" t="s">
        <v>396</v>
      </c>
      <c r="G22" s="106" t="s">
        <v>368</v>
      </c>
      <c r="H22" s="106" t="s">
        <v>368</v>
      </c>
      <c r="I22" s="107"/>
      <c r="J22" s="107"/>
      <c r="K22" s="107"/>
      <c r="L22" s="107"/>
      <c r="M22" s="107"/>
      <c r="N22" s="107"/>
      <c r="O22" s="107"/>
      <c r="P22" s="107"/>
      <c r="Q22" s="107"/>
      <c r="R22" s="107"/>
      <c r="S22" s="107"/>
      <c r="T22" s="108"/>
      <c r="U22" s="108"/>
      <c r="V22" s="108"/>
      <c r="W22" s="108"/>
      <c r="X22" s="108"/>
      <c r="Y22" s="108"/>
      <c r="Z22" s="108"/>
      <c r="AA22" s="108"/>
      <c r="AB22" s="108"/>
      <c r="AC22" s="108"/>
      <c r="AD22" s="108"/>
      <c r="AE22" s="108"/>
    </row>
    <row r="23" spans="1:31" s="110" customFormat="1" ht="105" x14ac:dyDescent="0.25">
      <c r="A23"/>
      <c r="B23" s="104" t="s">
        <v>43</v>
      </c>
      <c r="C23" s="104" t="s">
        <v>397</v>
      </c>
      <c r="D23" s="104" t="s">
        <v>142</v>
      </c>
      <c r="E23" s="105" t="s">
        <v>32</v>
      </c>
      <c r="F23" s="104" t="s">
        <v>398</v>
      </c>
      <c r="G23" s="106" t="s">
        <v>368</v>
      </c>
      <c r="H23" s="106" t="s">
        <v>368</v>
      </c>
      <c r="I23" s="107"/>
      <c r="J23" s="107"/>
      <c r="K23" s="107"/>
      <c r="L23" s="107"/>
      <c r="M23" s="107"/>
      <c r="N23" s="107"/>
      <c r="O23" s="107"/>
      <c r="P23" s="107"/>
      <c r="Q23" s="107"/>
      <c r="R23" s="107"/>
      <c r="S23" s="107"/>
    </row>
    <row r="24" spans="1:31" s="110" customFormat="1" ht="45" x14ac:dyDescent="0.25">
      <c r="A24"/>
      <c r="B24" s="104" t="s">
        <v>43</v>
      </c>
      <c r="C24" s="104" t="s">
        <v>147</v>
      </c>
      <c r="D24" s="104" t="s">
        <v>142</v>
      </c>
      <c r="E24" s="105" t="s">
        <v>32</v>
      </c>
      <c r="F24" s="104" t="s">
        <v>142</v>
      </c>
      <c r="G24" s="106" t="s">
        <v>368</v>
      </c>
      <c r="H24" s="106" t="s">
        <v>368</v>
      </c>
      <c r="I24" s="107"/>
      <c r="J24" s="107"/>
      <c r="K24" s="107"/>
      <c r="L24" s="107"/>
      <c r="M24" s="107"/>
      <c r="N24" s="107"/>
      <c r="O24" s="107"/>
      <c r="P24" s="107"/>
      <c r="Q24" s="107"/>
      <c r="R24" s="107"/>
      <c r="S24" s="107"/>
    </row>
    <row r="25" spans="1:31" s="110" customFormat="1" ht="45" x14ac:dyDescent="0.25">
      <c r="A25"/>
      <c r="B25" s="104" t="s">
        <v>60</v>
      </c>
      <c r="C25" s="104" t="s">
        <v>399</v>
      </c>
      <c r="D25" s="104" t="s">
        <v>142</v>
      </c>
      <c r="E25" s="105" t="s">
        <v>32</v>
      </c>
      <c r="F25" s="104" t="s">
        <v>400</v>
      </c>
      <c r="G25" s="106" t="s">
        <v>368</v>
      </c>
      <c r="H25" s="106" t="s">
        <v>368</v>
      </c>
      <c r="I25" s="107"/>
      <c r="J25" s="107"/>
      <c r="K25" s="107"/>
      <c r="L25" s="107"/>
      <c r="M25" s="107"/>
      <c r="N25" s="107"/>
      <c r="O25" s="107"/>
      <c r="P25" s="107"/>
      <c r="Q25" s="107"/>
      <c r="R25" s="107"/>
      <c r="S25" s="107"/>
    </row>
    <row r="26" spans="1:31" s="110" customFormat="1" ht="45" x14ac:dyDescent="0.25">
      <c r="A26"/>
      <c r="B26" s="104" t="s">
        <v>60</v>
      </c>
      <c r="C26" s="104" t="s">
        <v>401</v>
      </c>
      <c r="D26" s="104" t="s">
        <v>402</v>
      </c>
      <c r="E26" s="105" t="s">
        <v>32</v>
      </c>
      <c r="F26" s="104" t="s">
        <v>403</v>
      </c>
      <c r="G26" s="106" t="s">
        <v>368</v>
      </c>
      <c r="H26" s="106" t="s">
        <v>368</v>
      </c>
      <c r="I26" s="107"/>
      <c r="J26" s="107"/>
      <c r="K26" s="107"/>
      <c r="L26" s="107"/>
      <c r="M26" s="107"/>
      <c r="N26" s="107"/>
      <c r="O26" s="107"/>
      <c r="P26" s="107"/>
      <c r="Q26" s="107"/>
      <c r="R26" s="107"/>
      <c r="S26" s="107"/>
    </row>
    <row r="27" spans="1:31" s="110" customFormat="1" ht="75" x14ac:dyDescent="0.25">
      <c r="A27"/>
      <c r="B27" s="104" t="s">
        <v>60</v>
      </c>
      <c r="C27" s="104" t="s">
        <v>404</v>
      </c>
      <c r="D27" s="104" t="s">
        <v>142</v>
      </c>
      <c r="E27" s="105" t="s">
        <v>32</v>
      </c>
      <c r="F27" s="104" t="s">
        <v>405</v>
      </c>
      <c r="G27" s="106" t="s">
        <v>368</v>
      </c>
      <c r="H27" s="106" t="s">
        <v>368</v>
      </c>
      <c r="I27" s="107"/>
      <c r="J27" s="107"/>
      <c r="K27" s="107"/>
      <c r="L27" s="107"/>
      <c r="M27" s="107"/>
      <c r="N27" s="107"/>
      <c r="O27" s="107"/>
      <c r="P27" s="107"/>
      <c r="Q27" s="107"/>
      <c r="R27" s="107"/>
      <c r="S27" s="107"/>
    </row>
    <row r="28" spans="1:31" s="110" customFormat="1" ht="75" x14ac:dyDescent="0.25">
      <c r="A28"/>
      <c r="B28" s="104" t="s">
        <v>60</v>
      </c>
      <c r="C28" s="104" t="s">
        <v>406</v>
      </c>
      <c r="D28" s="104" t="s">
        <v>407</v>
      </c>
      <c r="E28" s="105" t="s">
        <v>32</v>
      </c>
      <c r="F28" s="104" t="s">
        <v>408</v>
      </c>
      <c r="G28" s="106" t="s">
        <v>368</v>
      </c>
      <c r="H28" s="106" t="s">
        <v>368</v>
      </c>
      <c r="I28" s="107"/>
      <c r="J28" s="107"/>
      <c r="K28" s="107"/>
      <c r="L28" s="107"/>
      <c r="M28" s="107"/>
      <c r="N28" s="107"/>
      <c r="O28" s="107"/>
      <c r="P28" s="107"/>
      <c r="Q28" s="107"/>
      <c r="R28" s="107"/>
      <c r="S28" s="107"/>
    </row>
    <row r="29" spans="1:31" s="110" customFormat="1" ht="45" x14ac:dyDescent="0.25">
      <c r="A29"/>
      <c r="B29" s="104" t="s">
        <v>60</v>
      </c>
      <c r="C29" s="104" t="s">
        <v>149</v>
      </c>
      <c r="D29" s="104" t="s">
        <v>142</v>
      </c>
      <c r="E29" s="105" t="s">
        <v>32</v>
      </c>
      <c r="F29" s="104" t="s">
        <v>142</v>
      </c>
      <c r="G29" s="106" t="s">
        <v>368</v>
      </c>
      <c r="H29" s="106" t="s">
        <v>368</v>
      </c>
      <c r="I29" s="107"/>
      <c r="J29" s="107"/>
      <c r="K29" s="107"/>
      <c r="L29" s="107"/>
      <c r="M29" s="107"/>
      <c r="N29" s="107"/>
      <c r="O29" s="107"/>
      <c r="P29" s="107"/>
      <c r="Q29" s="107"/>
      <c r="R29" s="107"/>
      <c r="S29" s="107"/>
    </row>
    <row r="30" spans="1:31" s="110" customFormat="1" ht="45" x14ac:dyDescent="0.25">
      <c r="A30"/>
      <c r="B30" s="104" t="s">
        <v>60</v>
      </c>
      <c r="C30" s="104" t="s">
        <v>151</v>
      </c>
      <c r="D30" s="104" t="s">
        <v>142</v>
      </c>
      <c r="E30" s="105" t="s">
        <v>32</v>
      </c>
      <c r="F30" s="104" t="s">
        <v>142</v>
      </c>
      <c r="G30" s="106" t="s">
        <v>368</v>
      </c>
      <c r="H30" s="106" t="s">
        <v>368</v>
      </c>
      <c r="I30" s="107"/>
      <c r="J30" s="107"/>
      <c r="K30" s="107"/>
      <c r="L30" s="107"/>
      <c r="M30" s="107"/>
      <c r="N30" s="107"/>
      <c r="O30" s="107"/>
      <c r="P30" s="107"/>
      <c r="Q30" s="107"/>
      <c r="R30" s="107"/>
      <c r="S30" s="107"/>
    </row>
    <row r="31" spans="1:31" s="110" customFormat="1" ht="45" x14ac:dyDescent="0.25">
      <c r="A31"/>
      <c r="B31" s="104" t="s">
        <v>60</v>
      </c>
      <c r="C31" s="104" t="s">
        <v>153</v>
      </c>
      <c r="D31" s="104" t="s">
        <v>142</v>
      </c>
      <c r="E31" s="105" t="s">
        <v>32</v>
      </c>
      <c r="F31" s="104" t="s">
        <v>142</v>
      </c>
      <c r="G31" s="106" t="s">
        <v>368</v>
      </c>
      <c r="H31" s="106" t="s">
        <v>368</v>
      </c>
      <c r="I31" s="107"/>
      <c r="J31" s="107"/>
      <c r="K31" s="107"/>
      <c r="L31" s="107"/>
      <c r="M31" s="107"/>
      <c r="N31" s="107"/>
      <c r="O31" s="107"/>
      <c r="P31" s="107"/>
      <c r="Q31" s="107"/>
      <c r="R31" s="107"/>
      <c r="S31" s="107"/>
    </row>
    <row r="33" spans="1:8" ht="21" x14ac:dyDescent="0.35">
      <c r="B33" s="135" t="s">
        <v>409</v>
      </c>
      <c r="C33" s="135"/>
      <c r="D33" s="135"/>
      <c r="E33" s="135"/>
      <c r="F33" s="135"/>
      <c r="G33" s="135"/>
      <c r="H33" s="135"/>
    </row>
    <row r="35" spans="1:8" x14ac:dyDescent="0.25">
      <c r="B35" s="136" t="s">
        <v>329</v>
      </c>
      <c r="C35" s="137"/>
      <c r="D35" s="137"/>
      <c r="E35" s="138"/>
    </row>
    <row r="36" spans="1:8" ht="204.6" customHeight="1" x14ac:dyDescent="0.25">
      <c r="B36" s="30" t="s">
        <v>410</v>
      </c>
      <c r="C36" s="30" t="s">
        <v>411</v>
      </c>
      <c r="D36" s="30" t="s">
        <v>412</v>
      </c>
      <c r="E36" s="30" t="s">
        <v>413</v>
      </c>
    </row>
    <row r="37" spans="1:8" s="110" customFormat="1" x14ac:dyDescent="0.25">
      <c r="A37"/>
      <c r="B37" s="105" t="s">
        <v>32</v>
      </c>
      <c r="C37" s="104" t="s">
        <v>414</v>
      </c>
      <c r="D37" s="107"/>
      <c r="E37" s="107"/>
    </row>
    <row r="38" spans="1:8" s="110" customFormat="1" x14ac:dyDescent="0.25">
      <c r="A38"/>
      <c r="B38" s="105" t="s">
        <v>32</v>
      </c>
      <c r="C38" s="104" t="s">
        <v>415</v>
      </c>
      <c r="D38" s="107"/>
      <c r="E38" s="107"/>
    </row>
    <row r="39" spans="1:8" s="110" customFormat="1" ht="30" x14ac:dyDescent="0.25">
      <c r="A39"/>
      <c r="B39" s="105" t="s">
        <v>32</v>
      </c>
      <c r="C39" s="104" t="s">
        <v>416</v>
      </c>
      <c r="D39" s="107"/>
      <c r="E39" s="107"/>
    </row>
    <row r="40" spans="1:8" s="110" customFormat="1" x14ac:dyDescent="0.25">
      <c r="A40"/>
      <c r="B40" s="105" t="s">
        <v>32</v>
      </c>
      <c r="C40" s="104" t="s">
        <v>417</v>
      </c>
      <c r="D40" s="107"/>
      <c r="E40" s="107"/>
    </row>
    <row r="41" spans="1:8" s="110" customFormat="1" x14ac:dyDescent="0.25">
      <c r="A41"/>
      <c r="B41" s="105" t="s">
        <v>32</v>
      </c>
      <c r="C41" s="104" t="s">
        <v>418</v>
      </c>
      <c r="D41" s="107"/>
      <c r="E41" s="107"/>
    </row>
    <row r="42" spans="1:8" s="110" customFormat="1" x14ac:dyDescent="0.25">
      <c r="A42"/>
      <c r="B42" s="105" t="s">
        <v>32</v>
      </c>
      <c r="C42" s="104" t="s">
        <v>419</v>
      </c>
      <c r="D42" s="107"/>
      <c r="E42" s="107"/>
    </row>
    <row r="43" spans="1:8" s="110" customFormat="1" x14ac:dyDescent="0.25">
      <c r="A43"/>
      <c r="B43" s="105" t="s">
        <v>32</v>
      </c>
      <c r="C43" s="104" t="s">
        <v>420</v>
      </c>
      <c r="D43" s="107"/>
      <c r="E43" s="107"/>
    </row>
    <row r="44" spans="1:8" s="110" customFormat="1" x14ac:dyDescent="0.25">
      <c r="A44"/>
      <c r="B44" s="105" t="s">
        <v>32</v>
      </c>
      <c r="C44" s="104" t="s">
        <v>421</v>
      </c>
      <c r="D44" s="107"/>
      <c r="E44" s="107"/>
    </row>
    <row r="45" spans="1:8" s="110" customFormat="1" ht="30" x14ac:dyDescent="0.25">
      <c r="A45"/>
      <c r="B45" s="105" t="s">
        <v>32</v>
      </c>
      <c r="C45" s="104" t="s">
        <v>422</v>
      </c>
      <c r="D45" s="107"/>
      <c r="E45" s="107"/>
    </row>
    <row r="46" spans="1:8" s="110" customFormat="1" ht="30" x14ac:dyDescent="0.25">
      <c r="A46"/>
      <c r="B46" s="105" t="s">
        <v>32</v>
      </c>
      <c r="C46" s="104" t="s">
        <v>423</v>
      </c>
      <c r="D46" s="107"/>
      <c r="E46" s="107"/>
    </row>
    <row r="47" spans="1:8" s="110" customFormat="1" ht="30" x14ac:dyDescent="0.25">
      <c r="A47"/>
      <c r="B47" s="105" t="s">
        <v>32</v>
      </c>
      <c r="C47" s="104" t="s">
        <v>120</v>
      </c>
      <c r="D47" s="107"/>
      <c r="E47" s="107"/>
    </row>
    <row r="48" spans="1:8" s="110" customFormat="1" ht="30" x14ac:dyDescent="0.25">
      <c r="A48"/>
      <c r="B48" s="105" t="s">
        <v>32</v>
      </c>
      <c r="C48" s="104" t="s">
        <v>424</v>
      </c>
      <c r="D48" s="107"/>
      <c r="E48" s="107"/>
    </row>
    <row r="49" spans="1:10" s="110" customFormat="1" x14ac:dyDescent="0.25">
      <c r="A49"/>
      <c r="B49" s="105" t="s">
        <v>32</v>
      </c>
      <c r="C49" s="104" t="s">
        <v>425</v>
      </c>
      <c r="D49" s="107"/>
      <c r="E49" s="107"/>
    </row>
    <row r="50" spans="1:10" s="110" customFormat="1" ht="30" x14ac:dyDescent="0.25">
      <c r="A50"/>
      <c r="B50" s="105" t="s">
        <v>32</v>
      </c>
      <c r="C50" s="104" t="s">
        <v>426</v>
      </c>
      <c r="D50" s="107"/>
      <c r="E50" s="107"/>
    </row>
    <row r="52" spans="1:10" ht="21" x14ac:dyDescent="0.35">
      <c r="B52" s="135" t="s">
        <v>427</v>
      </c>
      <c r="C52" s="135"/>
      <c r="D52" s="135"/>
      <c r="E52" s="135"/>
      <c r="F52" s="135"/>
      <c r="G52" s="135"/>
      <c r="H52" s="135"/>
    </row>
    <row r="54" spans="1:10" ht="45" x14ac:dyDescent="0.25">
      <c r="B54" s="35" t="s">
        <v>345</v>
      </c>
      <c r="C54" s="35"/>
      <c r="D54" s="35"/>
      <c r="E54" s="35" t="s">
        <v>345</v>
      </c>
      <c r="F54" s="35" t="s">
        <v>345</v>
      </c>
      <c r="G54" s="35" t="s">
        <v>345</v>
      </c>
      <c r="H54" s="35" t="s">
        <v>345</v>
      </c>
      <c r="I54" s="35" t="s">
        <v>345</v>
      </c>
      <c r="J54" s="35" t="s">
        <v>345</v>
      </c>
    </row>
    <row r="55" spans="1:10" x14ac:dyDescent="0.25">
      <c r="B55" s="136" t="s">
        <v>328</v>
      </c>
      <c r="C55" s="137"/>
      <c r="D55" s="137"/>
      <c r="E55" s="137"/>
      <c r="F55" s="137"/>
      <c r="G55" s="137"/>
      <c r="H55" s="137"/>
      <c r="I55" s="137"/>
      <c r="J55" s="138"/>
    </row>
    <row r="56" spans="1:10" ht="95.1" customHeight="1" x14ac:dyDescent="0.25">
      <c r="B56" s="30" t="s">
        <v>428</v>
      </c>
      <c r="C56" s="30" t="s">
        <v>429</v>
      </c>
      <c r="D56" s="30" t="s">
        <v>430</v>
      </c>
      <c r="E56" s="30" t="s">
        <v>431</v>
      </c>
      <c r="F56" s="30" t="s">
        <v>432</v>
      </c>
      <c r="G56" s="30" t="s">
        <v>433</v>
      </c>
      <c r="H56" s="30" t="s">
        <v>434</v>
      </c>
      <c r="I56" s="30" t="s">
        <v>435</v>
      </c>
      <c r="J56" s="30" t="s">
        <v>436</v>
      </c>
    </row>
    <row r="57" spans="1:10" x14ac:dyDescent="0.25">
      <c r="B57" s="33"/>
      <c r="C57" s="33"/>
      <c r="D57" s="33"/>
      <c r="E57" s="33"/>
      <c r="F57" s="33"/>
      <c r="G57" s="33"/>
      <c r="H57" s="33"/>
      <c r="I57" s="33"/>
      <c r="J57" s="33"/>
    </row>
  </sheetData>
  <sheetProtection algorithmName="SHA-512" hashValue="nNgEd1DdXlF5XrIaH3UBHgzn9H/JJQoCVuQ9N1DSLwsC94WS0eEfMRYLCME+ifXGnUFHaDPXL74QrZAykfsl3w==" saltValue="/sb0fy4gBHy8AnHBzZlOEA==" spinCount="100000" sheet="1" formatCells="0" formatColumns="0" formatRows="0" sort="0" autoFilter="0" pivotTables="0"/>
  <protectedRanges>
    <protectedRange sqref="E9:E31 F15:F17 F24 F29:F31 B37:B50 D37:E50 B57:J57 G9:S31" name="Inputs and activities"/>
  </protectedRanges>
  <mergeCells count="8">
    <mergeCell ref="B5:H5"/>
    <mergeCell ref="B3:H3"/>
    <mergeCell ref="B7:K7"/>
    <mergeCell ref="B52:H52"/>
    <mergeCell ref="B55:J55"/>
    <mergeCell ref="L7:S7"/>
    <mergeCell ref="B35:E35"/>
    <mergeCell ref="B33:H33"/>
  </mergeCells>
  <phoneticPr fontId="30" type="noConversion"/>
  <conditionalFormatting sqref="B9:S9">
    <cfRule type="expression" dxfId="52" priority="34">
      <formula>$E$9="No"</formula>
    </cfRule>
  </conditionalFormatting>
  <conditionalFormatting sqref="B10:S10">
    <cfRule type="expression" dxfId="51" priority="15">
      <formula>$E$10="No"</formula>
    </cfRule>
  </conditionalFormatting>
  <conditionalFormatting sqref="B11:S11">
    <cfRule type="expression" dxfId="50" priority="17">
      <formula>$E$11="No"</formula>
    </cfRule>
  </conditionalFormatting>
  <conditionalFormatting sqref="B12:S12">
    <cfRule type="expression" dxfId="49" priority="18">
      <formula>$E$12="No"</formula>
    </cfRule>
  </conditionalFormatting>
  <conditionalFormatting sqref="B13:S13">
    <cfRule type="expression" dxfId="48" priority="19">
      <formula>$E$13="No"</formula>
    </cfRule>
  </conditionalFormatting>
  <conditionalFormatting sqref="B14:S14">
    <cfRule type="expression" dxfId="47" priority="20">
      <formula>$E$14="No"</formula>
    </cfRule>
  </conditionalFormatting>
  <conditionalFormatting sqref="B15:S15">
    <cfRule type="expression" dxfId="46" priority="21">
      <formula>$E$15="No"</formula>
    </cfRule>
  </conditionalFormatting>
  <conditionalFormatting sqref="B16:S16">
    <cfRule type="expression" dxfId="45" priority="22">
      <formula>$E$16="No"</formula>
    </cfRule>
  </conditionalFormatting>
  <conditionalFormatting sqref="B17:S17">
    <cfRule type="expression" dxfId="44" priority="23">
      <formula>$E$17="No"</formula>
    </cfRule>
  </conditionalFormatting>
  <conditionalFormatting sqref="B18:S18">
    <cfRule type="expression" dxfId="43" priority="24">
      <formula>$E$18="No"</formula>
    </cfRule>
  </conditionalFormatting>
  <conditionalFormatting sqref="B19:S19">
    <cfRule type="expression" dxfId="42" priority="25">
      <formula>$E$19="No"</formula>
    </cfRule>
  </conditionalFormatting>
  <conditionalFormatting sqref="B20:S20">
    <cfRule type="expression" dxfId="41" priority="26">
      <formula>$E$20="No"</formula>
    </cfRule>
  </conditionalFormatting>
  <conditionalFormatting sqref="B21:S21">
    <cfRule type="expression" dxfId="40" priority="27">
      <formula>$E$21="No"</formula>
    </cfRule>
  </conditionalFormatting>
  <conditionalFormatting sqref="B22:S22">
    <cfRule type="expression" dxfId="39" priority="28">
      <formula>$E$22="No"</formula>
    </cfRule>
  </conditionalFormatting>
  <conditionalFormatting sqref="B23:S23">
    <cfRule type="expression" dxfId="38" priority="29">
      <formula>$E$23="No"</formula>
    </cfRule>
  </conditionalFormatting>
  <conditionalFormatting sqref="B24:S24">
    <cfRule type="expression" dxfId="37" priority="30">
      <formula>$E$24="No"</formula>
    </cfRule>
  </conditionalFormatting>
  <conditionalFormatting sqref="B25:S25">
    <cfRule type="expression" dxfId="36" priority="31">
      <formula>$E$25="No"</formula>
    </cfRule>
  </conditionalFormatting>
  <conditionalFormatting sqref="B26:S26">
    <cfRule type="expression" dxfId="35" priority="32">
      <formula>$E$26="No"</formula>
    </cfRule>
  </conditionalFormatting>
  <conditionalFormatting sqref="B27:S27">
    <cfRule type="expression" dxfId="34" priority="33">
      <formula>$E$27="No"</formula>
    </cfRule>
  </conditionalFormatting>
  <conditionalFormatting sqref="B28:S28">
    <cfRule type="expression" dxfId="33" priority="35">
      <formula>$E$28="No"</formula>
    </cfRule>
  </conditionalFormatting>
  <conditionalFormatting sqref="B29:S29">
    <cfRule type="expression" dxfId="32" priority="36">
      <formula>$E$29="No"</formula>
    </cfRule>
  </conditionalFormatting>
  <conditionalFormatting sqref="B30:S30">
    <cfRule type="expression" dxfId="31" priority="37">
      <formula>$E$30="No"</formula>
    </cfRule>
  </conditionalFormatting>
  <conditionalFormatting sqref="B31:S31">
    <cfRule type="expression" dxfId="30" priority="38">
      <formula>$E$31="No"</formula>
    </cfRule>
  </conditionalFormatting>
  <conditionalFormatting sqref="B37:E37">
    <cfRule type="expression" dxfId="29" priority="1">
      <formula>$B$37="No"</formula>
    </cfRule>
  </conditionalFormatting>
  <conditionalFormatting sqref="B38:E38">
    <cfRule type="expression" dxfId="28" priority="2">
      <formula>$B$38="No"</formula>
    </cfRule>
  </conditionalFormatting>
  <conditionalFormatting sqref="B39:E39">
    <cfRule type="expression" dxfId="27" priority="3">
      <formula>$B$39="No"</formula>
    </cfRule>
  </conditionalFormatting>
  <conditionalFormatting sqref="B40:E40">
    <cfRule type="expression" dxfId="26" priority="4">
      <formula>$B$40="No"</formula>
    </cfRule>
  </conditionalFormatting>
  <conditionalFormatting sqref="B41:E41">
    <cfRule type="expression" dxfId="25" priority="5">
      <formula>$B$41="No"</formula>
    </cfRule>
  </conditionalFormatting>
  <conditionalFormatting sqref="B42:E42">
    <cfRule type="expression" dxfId="24" priority="6">
      <formula>$B$42="No"</formula>
    </cfRule>
  </conditionalFormatting>
  <conditionalFormatting sqref="B43:E43">
    <cfRule type="expression" dxfId="23" priority="7">
      <formula>$B$43="No"</formula>
    </cfRule>
  </conditionalFormatting>
  <conditionalFormatting sqref="B44:E44">
    <cfRule type="expression" dxfId="22" priority="8">
      <formula>$B$44="No"</formula>
    </cfRule>
  </conditionalFormatting>
  <conditionalFormatting sqref="B45:E45">
    <cfRule type="expression" dxfId="21" priority="9">
      <formula>$B$45="No"</formula>
    </cfRule>
  </conditionalFormatting>
  <conditionalFormatting sqref="B46:E46">
    <cfRule type="expression" dxfId="20" priority="10">
      <formula>$B$46="No"</formula>
    </cfRule>
  </conditionalFormatting>
  <conditionalFormatting sqref="B47:E47">
    <cfRule type="expression" dxfId="19" priority="11">
      <formula>$B$47="No"</formula>
    </cfRule>
  </conditionalFormatting>
  <conditionalFormatting sqref="B48:E48">
    <cfRule type="expression" dxfId="18" priority="12">
      <formula>$B$48="No"</formula>
    </cfRule>
  </conditionalFormatting>
  <conditionalFormatting sqref="B49:E49">
    <cfRule type="expression" dxfId="17" priority="13">
      <formula>$B$49="No"</formula>
    </cfRule>
  </conditionalFormatting>
  <conditionalFormatting sqref="B50:E50">
    <cfRule type="expression" dxfId="16" priority="14">
      <formula>$B$50="No"</formula>
    </cfRule>
  </conditionalFormatting>
  <dataValidations count="2">
    <dataValidation type="decimal" allowBlank="1" showInputMessage="1" showErrorMessage="1" sqref="N9:Q31" xr:uid="{0EC0F63B-ACBB-429C-ABDE-60625908DF37}">
      <formula1>0</formula1>
      <formula2>9.99999999999999E+35</formula2>
    </dataValidation>
    <dataValidation type="decimal" allowBlank="1" showInputMessage="1" showErrorMessage="1" sqref="E57:J57 B57" xr:uid="{21FD0BF8-F617-459E-8E53-E15138DC7F90}">
      <formula1>0</formula1>
      <formula2>9.99999999999999E+47</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32ACF276-F22A-4A24-94E5-070313C80B8C}">
          <x14:formula1>
            <xm:f>Settings!$D$5:$D$7</xm:f>
          </x14:formula1>
          <xm:sqref>B9:B31</xm:sqref>
        </x14:dataValidation>
        <x14:dataValidation type="list" allowBlank="1" showInputMessage="1" showErrorMessage="1" xr:uid="{2BC7E3EB-96AB-4E2A-B353-D96EF39B0C11}">
          <x14:formula1>
            <xm:f>Settings!$E$5:$E$9</xm:f>
          </x14:formula1>
          <xm:sqref>I9:I31</xm:sqref>
        </x14:dataValidation>
        <x14:dataValidation type="list" allowBlank="1" showInputMessage="1" showErrorMessage="1" xr:uid="{0E05CD83-5BEB-479D-BB9D-4219E1A1DFE1}">
          <x14:formula1>
            <xm:f>Settings!$M$5:$M$6</xm:f>
          </x14:formula1>
          <xm:sqref>B37:B50 E9:E31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169-7428-4A2F-93F4-EB92C414A8E6}">
  <sheetPr codeName="Sheet7">
    <tabColor theme="5"/>
  </sheetPr>
  <dimension ref="A1:P24"/>
  <sheetViews>
    <sheetView showGridLines="0" zoomScale="85" zoomScaleNormal="85" workbookViewId="0"/>
  </sheetViews>
  <sheetFormatPr defaultRowHeight="15" x14ac:dyDescent="0.25"/>
  <cols>
    <col min="2" max="2" width="22" customWidth="1"/>
    <col min="3" max="3" width="82.28515625" customWidth="1"/>
    <col min="4" max="5" width="25.5703125" customWidth="1"/>
    <col min="6" max="9" width="15.5703125" customWidth="1"/>
  </cols>
  <sheetData>
    <row r="1" spans="2:16" s="1" customFormat="1" ht="23.25" x14ac:dyDescent="0.35">
      <c r="B1" s="1" t="str">
        <f ca="1">MID(CELL("filename",A1),FIND("]",CELL("filename",A1))+1,256)</f>
        <v>2. Outputs &amp; Outcomes</v>
      </c>
    </row>
    <row r="3" spans="2:16" ht="77.45" customHeight="1" x14ac:dyDescent="0.25">
      <c r="B3" s="131" t="s">
        <v>437</v>
      </c>
      <c r="C3" s="131"/>
      <c r="D3" s="131"/>
      <c r="E3" s="131"/>
      <c r="F3" s="131"/>
      <c r="G3" s="131"/>
      <c r="H3" s="131"/>
    </row>
    <row r="5" spans="2:16" ht="317.10000000000002" customHeight="1" x14ac:dyDescent="0.25"/>
    <row r="7" spans="2:16" s="25" customFormat="1" ht="21" x14ac:dyDescent="0.35">
      <c r="B7" s="135" t="s">
        <v>438</v>
      </c>
      <c r="C7" s="135"/>
      <c r="D7" s="135"/>
      <c r="E7" s="135"/>
      <c r="F7" s="135"/>
      <c r="G7" s="135"/>
      <c r="H7" s="135"/>
      <c r="J7"/>
      <c r="K7"/>
      <c r="L7"/>
      <c r="M7"/>
      <c r="N7"/>
      <c r="O7"/>
      <c r="P7"/>
    </row>
    <row r="9" spans="2:16" x14ac:dyDescent="0.25">
      <c r="C9" s="30" t="s">
        <v>331</v>
      </c>
    </row>
    <row r="10" spans="2:16" ht="144.94999999999999" customHeight="1" x14ac:dyDescent="0.25">
      <c r="B10" s="30" t="s">
        <v>439</v>
      </c>
      <c r="C10" s="30" t="s">
        <v>440</v>
      </c>
    </row>
    <row r="11" spans="2:16" x14ac:dyDescent="0.25">
      <c r="B11" s="50" t="s">
        <v>32</v>
      </c>
      <c r="C11" s="45" t="s">
        <v>37</v>
      </c>
    </row>
    <row r="12" spans="2:16" x14ac:dyDescent="0.25">
      <c r="B12" s="50" t="s">
        <v>32</v>
      </c>
      <c r="C12" s="38" t="s">
        <v>54</v>
      </c>
    </row>
    <row r="13" spans="2:16" x14ac:dyDescent="0.25">
      <c r="B13" s="50" t="s">
        <v>32</v>
      </c>
      <c r="C13" s="38" t="s">
        <v>71</v>
      </c>
    </row>
    <row r="14" spans="2:16" x14ac:dyDescent="0.25">
      <c r="B14" s="50" t="s">
        <v>32</v>
      </c>
      <c r="C14" s="38" t="s">
        <v>84</v>
      </c>
    </row>
    <row r="15" spans="2:16" x14ac:dyDescent="0.25">
      <c r="B15" s="50" t="s">
        <v>32</v>
      </c>
      <c r="C15" s="38" t="s">
        <v>92</v>
      </c>
    </row>
    <row r="17" spans="1:16" s="25" customFormat="1" ht="21" x14ac:dyDescent="0.35">
      <c r="B17" s="135" t="s">
        <v>441</v>
      </c>
      <c r="C17" s="135"/>
      <c r="D17" s="135"/>
      <c r="E17" s="135"/>
      <c r="F17" s="135"/>
      <c r="G17" s="135"/>
      <c r="H17" s="135"/>
      <c r="J17"/>
      <c r="K17"/>
      <c r="L17"/>
      <c r="M17"/>
      <c r="N17"/>
      <c r="O17"/>
      <c r="P17"/>
    </row>
    <row r="19" spans="1:16" x14ac:dyDescent="0.25">
      <c r="C19" s="139" t="s">
        <v>442</v>
      </c>
      <c r="D19" s="139"/>
      <c r="E19" s="139"/>
      <c r="F19" s="139"/>
      <c r="G19" s="25"/>
      <c r="H19" s="25"/>
      <c r="I19" s="25"/>
    </row>
    <row r="20" spans="1:16" s="32" customFormat="1" ht="135.6" customHeight="1" x14ac:dyDescent="0.25">
      <c r="A20"/>
      <c r="B20" s="30" t="s">
        <v>443</v>
      </c>
      <c r="C20" s="30" t="s">
        <v>444</v>
      </c>
      <c r="D20" s="30" t="s">
        <v>445</v>
      </c>
      <c r="E20" s="30" t="s">
        <v>446</v>
      </c>
      <c r="F20" s="30" t="s">
        <v>447</v>
      </c>
      <c r="G20" s="25"/>
      <c r="H20" s="25"/>
      <c r="I20" s="25"/>
      <c r="J20"/>
      <c r="K20"/>
      <c r="L20"/>
      <c r="M20"/>
      <c r="N20"/>
      <c r="O20"/>
      <c r="P20"/>
    </row>
    <row r="21" spans="1:16" s="34" customFormat="1" ht="46.5" customHeight="1" x14ac:dyDescent="0.25">
      <c r="A21"/>
      <c r="B21" s="48" t="s">
        <v>38</v>
      </c>
      <c r="C21" s="48" t="str">
        <f>IF(AND(B11="Yes",B12="Yes"), "Yes","No")</f>
        <v>Yes</v>
      </c>
      <c r="D21" s="49"/>
      <c r="E21" s="46"/>
      <c r="F21" s="46"/>
      <c r="G21" s="25"/>
      <c r="H21" s="25"/>
      <c r="I21" s="25"/>
      <c r="J21"/>
      <c r="K21"/>
      <c r="L21"/>
      <c r="M21"/>
      <c r="N21"/>
      <c r="O21"/>
      <c r="P21"/>
    </row>
    <row r="22" spans="1:16" s="34" customFormat="1" ht="98.45" customHeight="1" x14ac:dyDescent="0.25">
      <c r="A22"/>
      <c r="B22" s="48" t="s">
        <v>55</v>
      </c>
      <c r="C22" s="48" t="str">
        <f>IF(B13="Yes","Yes","No")</f>
        <v>Yes</v>
      </c>
      <c r="D22" s="46"/>
      <c r="E22" s="46"/>
      <c r="F22" s="46"/>
      <c r="G22" s="25"/>
      <c r="H22" s="25"/>
      <c r="I22" s="25"/>
      <c r="J22"/>
      <c r="K22"/>
      <c r="L22"/>
      <c r="M22"/>
      <c r="N22"/>
      <c r="O22"/>
      <c r="P22"/>
    </row>
    <row r="23" spans="1:16" s="34" customFormat="1" ht="83.1" customHeight="1" x14ac:dyDescent="0.25">
      <c r="A23"/>
      <c r="B23" s="48" t="s">
        <v>72</v>
      </c>
      <c r="C23" s="48" t="str">
        <f>IF(B14="Yes","Yes","No")</f>
        <v>Yes</v>
      </c>
      <c r="D23" s="46"/>
      <c r="E23" s="46"/>
      <c r="F23" s="46"/>
      <c r="G23" s="25"/>
      <c r="H23" s="25"/>
      <c r="I23" s="25"/>
      <c r="J23"/>
      <c r="K23"/>
      <c r="L23"/>
      <c r="M23"/>
      <c r="N23"/>
      <c r="O23"/>
      <c r="P23"/>
    </row>
    <row r="24" spans="1:16" s="34" customFormat="1" ht="81" customHeight="1" x14ac:dyDescent="0.25">
      <c r="A24"/>
      <c r="B24" s="48" t="s">
        <v>85</v>
      </c>
      <c r="C24" s="48" t="str">
        <f>IF(B15="Yes","Yes","No")</f>
        <v>Yes</v>
      </c>
      <c r="D24" s="46"/>
      <c r="E24" s="46"/>
      <c r="F24" s="46"/>
      <c r="G24" s="25"/>
      <c r="H24" s="25"/>
      <c r="I24" s="25"/>
      <c r="J24"/>
      <c r="K24"/>
      <c r="L24"/>
      <c r="M24"/>
      <c r="N24"/>
      <c r="O24"/>
      <c r="P24"/>
    </row>
  </sheetData>
  <sheetProtection algorithmName="SHA-512" hashValue="RL1nbJFFx8MvRoEtyOZ218L5h8TFzTRIKhr6yL8kg5rPhZLIhC1SlqY2mgUwUMSPP9cddnXtd6iZtSFUg+H7kA==" saltValue="sKOwel0VsX19m2I2HyIuHw==" spinCount="100000" sheet="1" formatCells="0" formatColumns="0" formatRows="0" sort="0" autoFilter="0" pivotTables="0"/>
  <protectedRanges>
    <protectedRange sqref="J23 B11:B15 D21:F24" name="Outputs and Outcomes"/>
  </protectedRanges>
  <mergeCells count="4">
    <mergeCell ref="B17:H17"/>
    <mergeCell ref="B7:H7"/>
    <mergeCell ref="C19:F19"/>
    <mergeCell ref="B3:H3"/>
  </mergeCells>
  <conditionalFormatting sqref="B21:F21">
    <cfRule type="expression" dxfId="15" priority="4">
      <formula>$C$21="No"</formula>
    </cfRule>
  </conditionalFormatting>
  <conditionalFormatting sqref="B22:F22">
    <cfRule type="expression" dxfId="14" priority="3">
      <formula>$C$22="No"</formula>
    </cfRule>
  </conditionalFormatting>
  <conditionalFormatting sqref="B23:F23">
    <cfRule type="expression" dxfId="13" priority="2">
      <formula>$C$23="No"</formula>
    </cfRule>
  </conditionalFormatting>
  <conditionalFormatting sqref="B24:F24">
    <cfRule type="expression" dxfId="12" priority="1">
      <formula>$C$24="No"</formula>
    </cfRule>
  </conditionalFormatting>
  <dataValidations count="1">
    <dataValidation type="date" operator="greaterThan" allowBlank="1" showInputMessage="1" showErrorMessage="1" sqref="D21:D24" xr:uid="{BC4C0CF8-6377-468C-BC5E-C7C9F197EF93}">
      <formula1>45049</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C43A26E-BE1D-48C4-A70D-7206D9866640}">
          <x14:formula1>
            <xm:f>Settings!$M$5:$M$6</xm:f>
          </x14:formula1>
          <xm:sqref>B11:B15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ED40-0739-4ACE-9644-1CC47062E170}">
  <sheetPr codeName="Sheet8">
    <tabColor theme="5"/>
  </sheetPr>
  <dimension ref="A1:I42"/>
  <sheetViews>
    <sheetView showGridLines="0" zoomScale="85" zoomScaleNormal="85" workbookViewId="0"/>
  </sheetViews>
  <sheetFormatPr defaultRowHeight="15" x14ac:dyDescent="0.25"/>
  <cols>
    <col min="2" max="2" width="54.7109375" customWidth="1"/>
    <col min="3" max="3" width="40.140625" customWidth="1"/>
    <col min="4" max="7" width="25.5703125" customWidth="1"/>
    <col min="8" max="8" width="87.28515625" bestFit="1" customWidth="1"/>
    <col min="9" max="9" width="15.5703125" customWidth="1"/>
  </cols>
  <sheetData>
    <row r="1" spans="1:9" s="1" customFormat="1" ht="23.25" x14ac:dyDescent="0.35">
      <c r="B1" s="1" t="str">
        <f ca="1">MID(CELL("filename",A1),FIND("]",CELL("filename",A1))+1,256)</f>
        <v>3. Impact</v>
      </c>
    </row>
    <row r="3" spans="1:9" ht="77.45" customHeight="1" x14ac:dyDescent="0.25">
      <c r="B3" s="131" t="s">
        <v>448</v>
      </c>
      <c r="C3" s="131"/>
      <c r="D3" s="131"/>
      <c r="E3" s="131"/>
      <c r="F3" s="131"/>
      <c r="G3" s="131"/>
      <c r="H3" s="131"/>
    </row>
    <row r="4" spans="1:9" ht="24" customHeight="1" x14ac:dyDescent="0.25">
      <c r="B4" s="103"/>
      <c r="C4" s="103"/>
      <c r="D4" s="103"/>
      <c r="E4" s="103"/>
      <c r="F4" s="103"/>
      <c r="G4" s="103"/>
      <c r="H4" s="103"/>
    </row>
    <row r="5" spans="1:9" ht="24" customHeight="1" x14ac:dyDescent="0.25">
      <c r="B5" s="146" t="s">
        <v>600</v>
      </c>
      <c r="C5" s="146"/>
      <c r="D5" s="146"/>
      <c r="E5" s="124"/>
      <c r="F5" s="124"/>
      <c r="G5" s="124"/>
      <c r="H5" s="124"/>
    </row>
    <row r="6" spans="1:9" ht="409.5" customHeight="1" x14ac:dyDescent="0.25">
      <c r="B6" s="145"/>
    </row>
    <row r="8" spans="1:9" s="25" customFormat="1" ht="21" x14ac:dyDescent="0.35">
      <c r="B8" s="135" t="s">
        <v>449</v>
      </c>
      <c r="C8" s="135"/>
      <c r="D8" s="135"/>
      <c r="E8" s="135"/>
      <c r="F8" s="135"/>
      <c r="G8" s="135"/>
      <c r="H8" s="135"/>
    </row>
    <row r="10" spans="1:9" x14ac:dyDescent="0.25">
      <c r="C10" s="139" t="s">
        <v>450</v>
      </c>
      <c r="D10" s="139"/>
      <c r="E10" s="139"/>
      <c r="F10" s="139"/>
      <c r="G10" s="139"/>
      <c r="H10" s="139"/>
      <c r="I10" s="25"/>
    </row>
    <row r="11" spans="1:9" s="32" customFormat="1" ht="135.6" customHeight="1" x14ac:dyDescent="0.25">
      <c r="A11"/>
      <c r="B11" s="30" t="s">
        <v>451</v>
      </c>
      <c r="C11" s="30" t="s">
        <v>452</v>
      </c>
      <c r="D11" s="30" t="s">
        <v>453</v>
      </c>
      <c r="E11" s="30" t="s">
        <v>454</v>
      </c>
      <c r="F11" s="30" t="s">
        <v>455</v>
      </c>
      <c r="G11" s="30" t="s">
        <v>456</v>
      </c>
      <c r="H11" s="30" t="s">
        <v>457</v>
      </c>
      <c r="I11" s="25"/>
    </row>
    <row r="12" spans="1:9" s="34" customFormat="1" ht="60" x14ac:dyDescent="0.25">
      <c r="A12"/>
      <c r="B12" s="45" t="s">
        <v>38</v>
      </c>
      <c r="C12" s="46" t="s">
        <v>458</v>
      </c>
      <c r="D12" s="46"/>
      <c r="E12" s="46"/>
      <c r="F12" s="46"/>
      <c r="G12" s="46"/>
      <c r="H12" s="46" t="s">
        <v>33</v>
      </c>
      <c r="I12" s="25"/>
    </row>
    <row r="13" spans="1:9" s="34" customFormat="1" ht="30" x14ac:dyDescent="0.25">
      <c r="A13"/>
      <c r="B13" s="45" t="s">
        <v>55</v>
      </c>
      <c r="C13" s="46" t="s">
        <v>29</v>
      </c>
      <c r="D13" s="46"/>
      <c r="E13" s="46"/>
      <c r="F13" s="46"/>
      <c r="G13" s="46"/>
      <c r="H13" s="46" t="s">
        <v>34</v>
      </c>
      <c r="I13" s="25"/>
    </row>
    <row r="14" spans="1:9" s="34" customFormat="1" ht="30" x14ac:dyDescent="0.25">
      <c r="A14"/>
      <c r="B14" s="45" t="s">
        <v>72</v>
      </c>
      <c r="C14" s="46" t="s">
        <v>29</v>
      </c>
      <c r="D14" s="46"/>
      <c r="E14" s="46"/>
      <c r="F14" s="46"/>
      <c r="G14" s="46"/>
      <c r="H14" s="46" t="s">
        <v>35</v>
      </c>
      <c r="I14" s="25"/>
    </row>
    <row r="15" spans="1:9" s="34" customFormat="1" ht="30" x14ac:dyDescent="0.25">
      <c r="A15"/>
      <c r="B15" s="45" t="s">
        <v>85</v>
      </c>
      <c r="C15" s="46" t="s">
        <v>29</v>
      </c>
      <c r="D15" s="46"/>
      <c r="E15" s="46"/>
      <c r="F15" s="46"/>
      <c r="G15" s="46"/>
      <c r="H15" s="46" t="s">
        <v>36</v>
      </c>
      <c r="I15" s="25"/>
    </row>
    <row r="16" spans="1:9" ht="45" x14ac:dyDescent="0.25">
      <c r="B16" s="45" t="s">
        <v>459</v>
      </c>
      <c r="C16" s="38"/>
      <c r="D16" s="38"/>
      <c r="E16" s="38"/>
      <c r="F16" s="38"/>
      <c r="G16" s="38"/>
      <c r="H16" s="46"/>
    </row>
    <row r="17" spans="2:8" ht="45" x14ac:dyDescent="0.25">
      <c r="B17" s="45" t="s">
        <v>460</v>
      </c>
      <c r="C17" s="38"/>
      <c r="D17" s="38"/>
      <c r="E17" s="38"/>
      <c r="F17" s="38"/>
      <c r="G17" s="38"/>
      <c r="H17" s="46"/>
    </row>
    <row r="19" spans="2:8" s="25" customFormat="1" ht="21" x14ac:dyDescent="0.35">
      <c r="B19" s="135" t="s">
        <v>461</v>
      </c>
      <c r="C19" s="135"/>
      <c r="D19" s="135"/>
      <c r="E19" s="135"/>
      <c r="F19" s="135"/>
      <c r="G19" s="135"/>
      <c r="H19" s="135"/>
    </row>
    <row r="21" spans="2:8" ht="94.5" customHeight="1" x14ac:dyDescent="0.25">
      <c r="B21" s="131" t="s">
        <v>462</v>
      </c>
      <c r="C21" s="131"/>
    </row>
    <row r="23" spans="2:8" s="16" customFormat="1" x14ac:dyDescent="0.2">
      <c r="B23" s="30" t="s">
        <v>463</v>
      </c>
      <c r="C23" s="30" t="s">
        <v>464</v>
      </c>
    </row>
    <row r="24" spans="2:8" s="16" customFormat="1" ht="30" x14ac:dyDescent="0.25">
      <c r="B24" s="25" t="s">
        <v>465</v>
      </c>
      <c r="C24" s="19"/>
      <c r="D24"/>
      <c r="E24"/>
      <c r="F24"/>
      <c r="G24"/>
    </row>
    <row r="25" spans="2:8" s="16" customFormat="1" x14ac:dyDescent="0.25">
      <c r="B25" s="26"/>
      <c r="C25" s="19"/>
    </row>
    <row r="26" spans="2:8" s="16" customFormat="1" x14ac:dyDescent="0.25">
      <c r="B26" s="26"/>
      <c r="C26" s="19"/>
    </row>
    <row r="27" spans="2:8" s="16" customFormat="1" x14ac:dyDescent="0.25">
      <c r="B27" s="26"/>
      <c r="C27" s="19"/>
    </row>
    <row r="28" spans="2:8" s="16" customFormat="1" x14ac:dyDescent="0.25">
      <c r="B28" s="26"/>
      <c r="C28" s="19"/>
    </row>
    <row r="29" spans="2:8" s="16" customFormat="1" x14ac:dyDescent="0.25">
      <c r="B29" s="26"/>
      <c r="C29" s="19"/>
    </row>
    <row r="30" spans="2:8" s="16" customFormat="1" x14ac:dyDescent="0.25">
      <c r="B30" s="26"/>
      <c r="C30" s="19"/>
    </row>
    <row r="31" spans="2:8" x14ac:dyDescent="0.25">
      <c r="B31" s="25"/>
    </row>
    <row r="32" spans="2:8" s="16" customFormat="1" x14ac:dyDescent="0.25">
      <c r="B32" s="25" t="s">
        <v>466</v>
      </c>
      <c r="C32" s="19"/>
    </row>
    <row r="33" spans="2:3" s="16" customFormat="1" x14ac:dyDescent="0.25">
      <c r="B33" s="26"/>
      <c r="C33" s="19"/>
    </row>
    <row r="34" spans="2:3" s="16" customFormat="1" x14ac:dyDescent="0.25">
      <c r="B34" s="26"/>
      <c r="C34" s="19"/>
    </row>
    <row r="35" spans="2:3" s="16" customFormat="1" x14ac:dyDescent="0.25">
      <c r="B35" s="26"/>
      <c r="C35" s="19"/>
    </row>
    <row r="36" spans="2:3" s="16" customFormat="1" x14ac:dyDescent="0.25">
      <c r="B36" s="26"/>
      <c r="C36" s="19"/>
    </row>
    <row r="37" spans="2:3" s="16" customFormat="1" x14ac:dyDescent="0.25">
      <c r="B37" s="26"/>
      <c r="C37" s="19"/>
    </row>
    <row r="38" spans="2:3" s="16" customFormat="1" x14ac:dyDescent="0.25">
      <c r="B38" s="26"/>
      <c r="C38" s="19"/>
    </row>
    <row r="39" spans="2:3" x14ac:dyDescent="0.25">
      <c r="B39" s="25"/>
    </row>
    <row r="40" spans="2:3" s="16" customFormat="1" ht="30" x14ac:dyDescent="0.25">
      <c r="B40" s="25" t="s">
        <v>467</v>
      </c>
      <c r="C40" s="19"/>
    </row>
    <row r="41" spans="2:3" s="16" customFormat="1" x14ac:dyDescent="0.25">
      <c r="B41" s="25" t="s">
        <v>468</v>
      </c>
      <c r="C41" s="19"/>
    </row>
    <row r="42" spans="2:3" s="16" customFormat="1" x14ac:dyDescent="0.25">
      <c r="B42" s="25" t="s">
        <v>469</v>
      </c>
      <c r="C42" s="19"/>
    </row>
  </sheetData>
  <sheetProtection algorithmName="SHA-512" hashValue="kMx/Pc4OVixgSEdsz8p2OUthuSKjhYMrpz7RM0b5F2kildudpDJxXdEPui+f6Ucj0wYFctxSLsWO9uUXtTMWbg==" saltValue="RjJaVOziIq24x56iI3tjlA==" spinCount="100000" sheet="1" formatCells="0" formatColumns="0" formatRows="0" sort="0" autoFilter="0" pivotTables="0"/>
  <protectedRanges>
    <protectedRange sqref="H16:H17 C24:C30 B25:B30 C32:C38 B33:B38 C40:C42 C12:H15" name="Impact"/>
  </protectedRanges>
  <mergeCells count="6">
    <mergeCell ref="B8:H8"/>
    <mergeCell ref="B19:H19"/>
    <mergeCell ref="B3:H3"/>
    <mergeCell ref="B21:C21"/>
    <mergeCell ref="C10:H10"/>
    <mergeCell ref="B5:D5"/>
  </mergeCells>
  <dataValidations count="1">
    <dataValidation type="date" operator="greaterThanOrEqual" allowBlank="1" showInputMessage="1" showErrorMessage="1" sqref="B33:B39 B25:B31 C24:C42" xr:uid="{2F5F726A-DB4C-4EEE-8F63-B96A451C823E}">
      <formula1>TODAY()</formula1>
    </dataValidation>
  </dataValidation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4" id="{C087CCD9-20D2-40C3-B9FF-DAF208170215}">
            <xm:f>'2. Outputs &amp; Outcomes'!$C$21="No"</xm:f>
            <x14:dxf>
              <fill>
                <patternFill>
                  <bgColor theme="0" tint="-0.499984740745262"/>
                </patternFill>
              </fill>
            </x14:dxf>
          </x14:cfRule>
          <xm:sqref>B12:H12</xm:sqref>
        </x14:conditionalFormatting>
        <x14:conditionalFormatting xmlns:xm="http://schemas.microsoft.com/office/excel/2006/main">
          <x14:cfRule type="expression" priority="1" id="{FE2472A8-8EB9-4CB4-BAC9-9A6CA2A0F735}">
            <xm:f>'2. Outputs &amp; Outcomes'!$C$23="No"</xm:f>
            <x14:dxf>
              <fill>
                <patternFill>
                  <bgColor theme="0" tint="-0.499984740745262"/>
                </patternFill>
              </fill>
            </x14:dxf>
          </x14:cfRule>
          <xm:sqref>B13:H13</xm:sqref>
        </x14:conditionalFormatting>
        <x14:conditionalFormatting xmlns:xm="http://schemas.microsoft.com/office/excel/2006/main">
          <x14:cfRule type="expression" priority="2" id="{BA63B7CE-67F8-42DC-AF93-BF7215432DA7}">
            <xm:f>'2. Outputs &amp; Outcomes'!$C$22="No"</xm:f>
            <x14:dxf>
              <fill>
                <patternFill>
                  <bgColor theme="0" tint="-0.499984740745262"/>
                </patternFill>
              </fill>
            </x14:dxf>
          </x14:cfRule>
          <xm:sqref>B14:H14</xm:sqref>
        </x14:conditionalFormatting>
        <x14:conditionalFormatting xmlns:xm="http://schemas.microsoft.com/office/excel/2006/main">
          <x14:cfRule type="expression" priority="3" id="{288FD1AE-6E81-4E29-859D-A1D322563992}">
            <xm:f>'2. Outputs &amp; Outcomes'!$C$24="No"</xm:f>
            <x14:dxf>
              <fill>
                <patternFill>
                  <bgColor theme="0" tint="-0.499984740745262"/>
                </patternFill>
              </fill>
            </x14:dxf>
          </x14:cfRule>
          <xm:sqref>B15:H15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1F6391C8-5760-45BA-8600-24AF50FEB1E7}">
          <x14:formula1>
            <xm:f>Settings!$N$5:$N$8</xm:f>
          </x14:formula1>
          <xm:sqref>H12</xm:sqref>
        </x14:dataValidation>
        <x14:dataValidation type="list" allowBlank="1" showInputMessage="1" showErrorMessage="1" xr:uid="{0925C94A-763B-4564-BE7D-346A41B00EF0}">
          <x14:formula1>
            <xm:f>Settings!$O$5:$O$7</xm:f>
          </x14:formula1>
          <xm:sqref>H13</xm:sqref>
        </x14:dataValidation>
        <x14:dataValidation type="list" allowBlank="1" showInputMessage="1" showErrorMessage="1" xr:uid="{C04E6398-0DC5-474A-9052-13ECE4EA629A}">
          <x14:formula1>
            <xm:f>Settings!$P$5:$P$7</xm:f>
          </x14:formula1>
          <xm:sqref>H14</xm:sqref>
        </x14:dataValidation>
        <x14:dataValidation type="list" allowBlank="1" showInputMessage="1" showErrorMessage="1" xr:uid="{C9312A69-3624-46C5-BA7D-E868E9265A27}">
          <x14:formula1>
            <xm:f>Settings!$Q$5:$Q$10</xm:f>
          </x14:formula1>
          <xm:sqref>H15</xm:sqref>
        </x14:dataValidation>
        <x14:dataValidation type="list" allowBlank="1" showInputMessage="1" showErrorMessage="1" xr:uid="{27BF2177-AFE2-4157-8116-D8913C29F606}">
          <x14:formula1>
            <xm:f>Settings!$J$5:$J$12</xm:f>
          </x14:formula1>
          <xm:sqref>C12:C15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0F02D-2818-41A5-8E28-1455AF0A229B}">
  <sheetPr codeName="Sheet9">
    <tabColor theme="5"/>
  </sheetPr>
  <dimension ref="A1:J41"/>
  <sheetViews>
    <sheetView showGridLines="0" zoomScale="85" zoomScaleNormal="85" workbookViewId="0"/>
  </sheetViews>
  <sheetFormatPr defaultRowHeight="15" x14ac:dyDescent="0.25"/>
  <cols>
    <col min="2" max="2" width="54.7109375" customWidth="1"/>
    <col min="3" max="3" width="40.140625" customWidth="1"/>
    <col min="4" max="7" width="25.5703125" customWidth="1"/>
    <col min="8" max="9" width="15.5703125" customWidth="1"/>
  </cols>
  <sheetData>
    <row r="1" spans="2:10" s="1" customFormat="1" ht="23.25" x14ac:dyDescent="0.35">
      <c r="B1" s="1" t="str">
        <f ca="1">MID(CELL("filename",A1),FIND("]",CELL("filename",A1))+1,256)</f>
        <v>4. Risks &amp; mitigation measures</v>
      </c>
    </row>
    <row r="2" spans="2:10" ht="14.45" customHeight="1" x14ac:dyDescent="0.25">
      <c r="B2" s="96"/>
      <c r="C2" s="96"/>
      <c r="D2" s="96"/>
      <c r="E2" s="96"/>
    </row>
    <row r="3" spans="2:10" ht="77.45" customHeight="1" x14ac:dyDescent="0.25">
      <c r="B3" s="131" t="s">
        <v>470</v>
      </c>
      <c r="C3" s="131"/>
      <c r="D3" s="131"/>
      <c r="E3" s="131"/>
      <c r="F3" s="131"/>
      <c r="G3" s="131"/>
      <c r="H3" s="131"/>
    </row>
    <row r="5" spans="2:10" s="25" customFormat="1" ht="21" x14ac:dyDescent="0.35">
      <c r="B5" s="135" t="s">
        <v>471</v>
      </c>
      <c r="C5" s="135"/>
      <c r="D5" s="135"/>
      <c r="E5" s="135"/>
      <c r="F5" s="135"/>
      <c r="G5" s="135"/>
      <c r="H5" s="135"/>
    </row>
    <row r="6" spans="2:10" s="16" customFormat="1" ht="12.75" x14ac:dyDescent="0.2"/>
    <row r="7" spans="2:10" s="16" customFormat="1" ht="75" customHeight="1" x14ac:dyDescent="0.2">
      <c r="B7" s="141" t="s">
        <v>472</v>
      </c>
      <c r="C7" s="141"/>
      <c r="D7" s="141"/>
      <c r="E7" s="141"/>
      <c r="F7" s="141"/>
    </row>
    <row r="8" spans="2:10" s="16" customFormat="1" ht="13.5" thickBot="1" x14ac:dyDescent="0.25"/>
    <row r="9" spans="2:10" s="16" customFormat="1" ht="130.5" customHeight="1" x14ac:dyDescent="0.2">
      <c r="B9" s="63" t="s">
        <v>473</v>
      </c>
      <c r="C9" s="64" t="s">
        <v>474</v>
      </c>
      <c r="D9" s="64" t="s">
        <v>475</v>
      </c>
      <c r="E9" s="64" t="s">
        <v>476</v>
      </c>
      <c r="F9" s="65" t="s">
        <v>477</v>
      </c>
    </row>
    <row r="10" spans="2:10" s="16" customFormat="1" ht="30" customHeight="1" x14ac:dyDescent="0.25">
      <c r="B10" s="66"/>
      <c r="C10" s="19"/>
      <c r="D10" s="19"/>
      <c r="E10" s="19"/>
      <c r="F10" s="67"/>
      <c r="G10"/>
      <c r="H10"/>
      <c r="I10"/>
      <c r="J10"/>
    </row>
    <row r="11" spans="2:10" s="16" customFormat="1" ht="30" customHeight="1" x14ac:dyDescent="0.25">
      <c r="B11" s="66"/>
      <c r="C11" s="19"/>
      <c r="D11" s="19"/>
      <c r="E11" s="19"/>
      <c r="F11" s="67"/>
    </row>
    <row r="12" spans="2:10" s="16" customFormat="1" ht="30" customHeight="1" x14ac:dyDescent="0.25">
      <c r="B12" s="66"/>
      <c r="C12" s="19"/>
      <c r="D12" s="19"/>
      <c r="E12" s="19"/>
      <c r="F12" s="67"/>
    </row>
    <row r="13" spans="2:10" s="16" customFormat="1" ht="30" customHeight="1" x14ac:dyDescent="0.25">
      <c r="B13" s="66"/>
      <c r="C13" s="19"/>
      <c r="D13" s="19"/>
      <c r="E13" s="19"/>
      <c r="F13" s="67"/>
    </row>
    <row r="14" spans="2:10" s="16" customFormat="1" ht="30" customHeight="1" x14ac:dyDescent="0.25">
      <c r="B14" s="66"/>
      <c r="C14" s="19"/>
      <c r="D14" s="19"/>
      <c r="E14" s="19"/>
      <c r="F14" s="67"/>
    </row>
    <row r="15" spans="2:10" s="16" customFormat="1" ht="30" customHeight="1" x14ac:dyDescent="0.25">
      <c r="B15" s="66"/>
      <c r="C15" s="19"/>
      <c r="D15" s="19"/>
      <c r="E15" s="19"/>
      <c r="F15" s="67"/>
    </row>
    <row r="16" spans="2:10" s="16" customFormat="1" ht="30" customHeight="1" x14ac:dyDescent="0.25">
      <c r="B16" s="66"/>
      <c r="C16" s="19"/>
      <c r="D16" s="19"/>
      <c r="E16" s="19"/>
      <c r="F16" s="67"/>
    </row>
    <row r="17" spans="2:8" s="16" customFormat="1" ht="30" customHeight="1" x14ac:dyDescent="0.25">
      <c r="B17" s="66"/>
      <c r="C17" s="19"/>
      <c r="D17" s="19"/>
      <c r="E17" s="19"/>
      <c r="F17" s="67"/>
    </row>
    <row r="18" spans="2:8" s="16" customFormat="1" ht="30" customHeight="1" x14ac:dyDescent="0.25">
      <c r="B18" s="66"/>
      <c r="C18" s="19"/>
      <c r="D18" s="19"/>
      <c r="E18" s="19"/>
      <c r="F18" s="67"/>
    </row>
    <row r="19" spans="2:8" s="16" customFormat="1" ht="30" customHeight="1" x14ac:dyDescent="0.25">
      <c r="B19" s="66"/>
      <c r="C19" s="19"/>
      <c r="D19" s="19"/>
      <c r="E19" s="19"/>
      <c r="F19" s="67"/>
    </row>
    <row r="20" spans="2:8" s="16" customFormat="1" ht="30" customHeight="1" x14ac:dyDescent="0.25">
      <c r="B20" s="66"/>
      <c r="C20" s="19"/>
      <c r="D20" s="19"/>
      <c r="E20" s="19"/>
      <c r="F20" s="67"/>
    </row>
    <row r="21" spans="2:8" s="16" customFormat="1" ht="30" customHeight="1" x14ac:dyDescent="0.25">
      <c r="B21" s="66"/>
      <c r="C21" s="19"/>
      <c r="D21" s="19"/>
      <c r="E21" s="19"/>
      <c r="F21" s="67"/>
    </row>
    <row r="22" spans="2:8" s="16" customFormat="1" ht="30" customHeight="1" x14ac:dyDescent="0.25">
      <c r="B22" s="66"/>
      <c r="C22" s="19"/>
      <c r="D22" s="19"/>
      <c r="E22" s="19"/>
      <c r="F22" s="67"/>
    </row>
    <row r="23" spans="2:8" s="16" customFormat="1" ht="30" customHeight="1" x14ac:dyDescent="0.25">
      <c r="B23" s="66"/>
      <c r="C23" s="19"/>
      <c r="D23" s="19"/>
      <c r="E23" s="19"/>
      <c r="F23" s="67"/>
    </row>
    <row r="24" spans="2:8" s="16" customFormat="1" ht="30" customHeight="1" x14ac:dyDescent="0.25">
      <c r="B24" s="66"/>
      <c r="C24" s="19"/>
      <c r="D24" s="19"/>
      <c r="E24" s="19"/>
      <c r="F24" s="67"/>
    </row>
    <row r="25" spans="2:8" s="16" customFormat="1" ht="30" customHeight="1" x14ac:dyDescent="0.25">
      <c r="B25" s="66"/>
      <c r="C25" s="19"/>
      <c r="D25" s="19"/>
      <c r="E25" s="19"/>
      <c r="F25" s="67"/>
    </row>
    <row r="26" spans="2:8" s="16" customFormat="1" ht="30" customHeight="1" x14ac:dyDescent="0.25">
      <c r="B26" s="66"/>
      <c r="C26" s="19"/>
      <c r="D26" s="19"/>
      <c r="E26" s="19"/>
      <c r="F26" s="67"/>
    </row>
    <row r="27" spans="2:8" s="16" customFormat="1" ht="30" customHeight="1" x14ac:dyDescent="0.25">
      <c r="B27" s="66"/>
      <c r="C27" s="19"/>
      <c r="D27" s="19"/>
      <c r="E27" s="19"/>
      <c r="F27" s="67"/>
    </row>
    <row r="28" spans="2:8" s="16" customFormat="1" ht="30" customHeight="1" x14ac:dyDescent="0.25">
      <c r="B28" s="66"/>
      <c r="C28" s="19"/>
      <c r="D28" s="19"/>
      <c r="E28" s="19"/>
      <c r="F28" s="67"/>
    </row>
    <row r="29" spans="2:8" s="16" customFormat="1" ht="30" customHeight="1" thickBot="1" x14ac:dyDescent="0.3">
      <c r="B29" s="68"/>
      <c r="C29" s="69"/>
      <c r="D29" s="69"/>
      <c r="E29" s="69"/>
      <c r="F29" s="70"/>
    </row>
    <row r="31" spans="2:8" s="25" customFormat="1" ht="21" x14ac:dyDescent="0.35">
      <c r="B31" s="135" t="s">
        <v>478</v>
      </c>
      <c r="C31" s="135"/>
      <c r="D31" s="135"/>
      <c r="E31" s="135"/>
      <c r="F31" s="135"/>
      <c r="G31" s="135"/>
      <c r="H31" s="135"/>
    </row>
    <row r="32" spans="2:8" s="25" customFormat="1" ht="21" x14ac:dyDescent="0.35">
      <c r="B32" s="47"/>
      <c r="C32" s="47"/>
      <c r="D32" s="47"/>
      <c r="E32" s="47"/>
      <c r="F32"/>
      <c r="G32"/>
      <c r="H32" s="47"/>
    </row>
    <row r="33" spans="1:9" x14ac:dyDescent="0.25">
      <c r="C33" s="139" t="s">
        <v>450</v>
      </c>
      <c r="D33" s="139"/>
      <c r="E33" s="139"/>
      <c r="H33" s="25"/>
      <c r="I33" s="25"/>
    </row>
    <row r="34" spans="1:9" s="32" customFormat="1" ht="135.6" customHeight="1" x14ac:dyDescent="0.25">
      <c r="A34"/>
      <c r="B34" s="30" t="s">
        <v>479</v>
      </c>
      <c r="C34" s="30" t="s">
        <v>480</v>
      </c>
      <c r="D34" s="30" t="s">
        <v>481</v>
      </c>
      <c r="E34" s="30" t="s">
        <v>482</v>
      </c>
      <c r="F34"/>
      <c r="G34"/>
      <c r="H34" s="25"/>
      <c r="I34" s="25"/>
    </row>
    <row r="35" spans="1:9" s="34" customFormat="1" ht="35.1" customHeight="1" x14ac:dyDescent="0.25">
      <c r="A35"/>
      <c r="B35" s="45" t="s">
        <v>40</v>
      </c>
      <c r="C35" s="46" t="s">
        <v>32</v>
      </c>
      <c r="D35" s="46"/>
      <c r="E35" s="46"/>
      <c r="F35"/>
      <c r="G35"/>
      <c r="H35" s="25"/>
      <c r="I35" s="25"/>
    </row>
    <row r="36" spans="1:9" s="34" customFormat="1" ht="35.1" customHeight="1" x14ac:dyDescent="0.25">
      <c r="A36"/>
      <c r="B36" s="45" t="s">
        <v>57</v>
      </c>
      <c r="C36" s="46" t="s">
        <v>32</v>
      </c>
      <c r="D36" s="46"/>
      <c r="E36" s="46"/>
      <c r="F36"/>
      <c r="G36"/>
      <c r="H36" s="25"/>
      <c r="I36" s="25"/>
    </row>
    <row r="37" spans="1:9" s="34" customFormat="1" ht="35.1" customHeight="1" x14ac:dyDescent="0.25">
      <c r="A37"/>
      <c r="B37" s="45" t="s">
        <v>74</v>
      </c>
      <c r="C37" s="46" t="s">
        <v>32</v>
      </c>
      <c r="D37" s="46"/>
      <c r="E37" s="46"/>
      <c r="F37"/>
      <c r="G37"/>
      <c r="H37" s="25"/>
      <c r="I37" s="25"/>
    </row>
    <row r="38" spans="1:9" s="34" customFormat="1" ht="35.1" customHeight="1" x14ac:dyDescent="0.25">
      <c r="A38"/>
      <c r="B38" s="45" t="s">
        <v>86</v>
      </c>
      <c r="C38" s="46" t="s">
        <v>32</v>
      </c>
      <c r="D38" s="46"/>
      <c r="E38" s="46"/>
      <c r="F38"/>
      <c r="G38"/>
      <c r="H38" s="25"/>
      <c r="I38" s="25"/>
    </row>
    <row r="39" spans="1:9" ht="35.1" customHeight="1" x14ac:dyDescent="0.25">
      <c r="B39" s="45" t="s">
        <v>93</v>
      </c>
      <c r="C39" s="46" t="s">
        <v>32</v>
      </c>
      <c r="D39" s="46"/>
      <c r="E39" s="46"/>
    </row>
    <row r="40" spans="1:9" ht="35.1" customHeight="1" x14ac:dyDescent="0.25">
      <c r="B40" s="45" t="s">
        <v>99</v>
      </c>
      <c r="C40" s="46" t="s">
        <v>32</v>
      </c>
      <c r="D40" s="46"/>
      <c r="E40" s="46"/>
    </row>
    <row r="41" spans="1:9" ht="35.1" customHeight="1" x14ac:dyDescent="0.25">
      <c r="B41" s="45" t="s">
        <v>104</v>
      </c>
      <c r="C41" s="46" t="s">
        <v>32</v>
      </c>
      <c r="D41" s="46"/>
      <c r="E41" s="46"/>
    </row>
  </sheetData>
  <sheetProtection algorithmName="SHA-512" hashValue="9QU4KiR/9p1ahBpGvoFrQxcYWK5aw+bWRx0D8yQ3HZlABtSExstnXt3aI+BVPWGex9BiOi8KmwEuHLpz3S7aeg==" saltValue="O4YjBvOiV+7W2MkG/cT86w==" spinCount="100000" sheet="1" formatCells="0" formatColumns="0" formatRows="0" sort="0" autoFilter="0" pivotTables="0"/>
  <protectedRanges>
    <protectedRange sqref="B10:F29 C35:E41" name="Risks and mitigation measures"/>
  </protectedRanges>
  <mergeCells count="5">
    <mergeCell ref="B5:H5"/>
    <mergeCell ref="B7:F7"/>
    <mergeCell ref="B31:H31"/>
    <mergeCell ref="C33:E33"/>
    <mergeCell ref="B3:H3"/>
  </mergeCells>
  <conditionalFormatting sqref="B35:E35">
    <cfRule type="expression" dxfId="7" priority="1">
      <formula>$C$35="No"</formula>
    </cfRule>
  </conditionalFormatting>
  <conditionalFormatting sqref="B36:E36">
    <cfRule type="expression" dxfId="6" priority="2">
      <formula>$C$36="No"</formula>
    </cfRule>
  </conditionalFormatting>
  <conditionalFormatting sqref="B37:E37">
    <cfRule type="expression" dxfId="5" priority="3">
      <formula>$C$37="No"</formula>
    </cfRule>
  </conditionalFormatting>
  <conditionalFormatting sqref="B38:E38">
    <cfRule type="expression" dxfId="4" priority="4">
      <formula>$C$38="No"</formula>
    </cfRule>
  </conditionalFormatting>
  <conditionalFormatting sqref="B39:E39">
    <cfRule type="expression" dxfId="3" priority="5">
      <formula>$C$39="No"</formula>
    </cfRule>
  </conditionalFormatting>
  <conditionalFormatting sqref="B40:E40">
    <cfRule type="expression" dxfId="2" priority="6">
      <formula>$C$40="No"</formula>
    </cfRule>
  </conditionalFormatting>
  <conditionalFormatting sqref="B41:E41">
    <cfRule type="expression" dxfId="1" priority="7">
      <formula>$C$41="No"</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C416FF0E-C967-4797-8DAA-C505BE23521C}">
          <x14:formula1>
            <xm:f>Settings!$M$5:$M$6</xm:f>
          </x14:formula1>
          <xm:sqref>C35:C41</xm:sqref>
        </x14:dataValidation>
        <x14:dataValidation type="list" allowBlank="1" showInputMessage="1" showErrorMessage="1" xr:uid="{766874F6-4BEE-493E-8F5A-DCA074F8B47B}">
          <x14:formula1>
            <xm:f>Settings!$L$5:$L$8</xm:f>
          </x14:formula1>
          <xm:sqref>D10:E29</xm:sqref>
        </x14:dataValidation>
        <x14:dataValidation type="list" allowBlank="1" showInputMessage="1" showErrorMessage="1" xr:uid="{55C721BB-F416-4AC5-86C8-18333A971EBD}">
          <x14:formula1>
            <xm:f>Settings!$K$5:$K$8</xm:f>
          </x14:formula1>
          <xm:sqref>C10:C29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52F4A-0E14-4F72-9E4C-F38A87C7792A}">
  <sheetPr codeName="Sheet10">
    <tabColor theme="5"/>
  </sheetPr>
  <dimension ref="A1:H10"/>
  <sheetViews>
    <sheetView showGridLines="0" zoomScale="85" zoomScaleNormal="85" workbookViewId="0"/>
  </sheetViews>
  <sheetFormatPr defaultRowHeight="15" x14ac:dyDescent="0.25"/>
  <cols>
    <col min="2" max="3" width="75.5703125" customWidth="1"/>
    <col min="4" max="5" width="15.5703125" customWidth="1"/>
  </cols>
  <sheetData>
    <row r="1" spans="1:8" s="1" customFormat="1" ht="23.25" x14ac:dyDescent="0.35">
      <c r="B1" s="1" t="str">
        <f ca="1">MID(CELL("filename",A1),FIND("]",CELL("filename",A1))+1,256)</f>
        <v>5. Enabling factors</v>
      </c>
    </row>
    <row r="2" spans="1:8" ht="14.45" customHeight="1" x14ac:dyDescent="0.25">
      <c r="B2" s="96"/>
      <c r="C2" s="96"/>
      <c r="D2" s="96"/>
      <c r="E2" s="96"/>
    </row>
    <row r="3" spans="1:8" ht="37.5" customHeight="1" x14ac:dyDescent="0.25">
      <c r="B3" s="131" t="s">
        <v>483</v>
      </c>
      <c r="C3" s="131"/>
      <c r="D3" s="131"/>
      <c r="E3" s="131"/>
      <c r="F3" s="131"/>
      <c r="G3" s="131"/>
      <c r="H3" s="131"/>
    </row>
    <row r="4" spans="1:8" ht="15.75" thickBot="1" x14ac:dyDescent="0.3"/>
    <row r="5" spans="1:8" x14ac:dyDescent="0.25">
      <c r="B5" s="142" t="s">
        <v>484</v>
      </c>
      <c r="C5" s="143"/>
      <c r="D5" s="25"/>
      <c r="E5" s="25"/>
    </row>
    <row r="6" spans="1:8" s="32" customFormat="1" ht="45" x14ac:dyDescent="0.25">
      <c r="A6"/>
      <c r="B6" s="73" t="s">
        <v>485</v>
      </c>
      <c r="C6" s="74" t="s">
        <v>486</v>
      </c>
      <c r="D6" s="25"/>
      <c r="E6" s="25"/>
    </row>
    <row r="7" spans="1:8" s="34" customFormat="1" ht="233.1" customHeight="1" thickBot="1" x14ac:dyDescent="0.3">
      <c r="A7"/>
      <c r="B7" s="75"/>
      <c r="C7" s="71"/>
      <c r="D7" s="25"/>
      <c r="E7" s="25"/>
    </row>
    <row r="8" spans="1:8" ht="47.1" customHeight="1" x14ac:dyDescent="0.25"/>
    <row r="9" spans="1:8" ht="35.1" customHeight="1" x14ac:dyDescent="0.25"/>
    <row r="10" spans="1:8" ht="35.1" customHeight="1" x14ac:dyDescent="0.25"/>
  </sheetData>
  <sheetProtection algorithmName="SHA-512" hashValue="vbscuyxxt15Ejzmwkcz+5x4FVr4aeYcpTlXvmenxybJ+lETE0gxkvZC++y8E6+Lnpgl5q/GNcXggK5cC43Q9WA==" saltValue="IIrHk3XBruonC0+b4iexlg==" spinCount="100000" sheet="1" formatCells="0" formatColumns="0" formatRows="0" autoFilter="0" pivotTables="0"/>
  <protectedRanges>
    <protectedRange sqref="B7:C7" name="Enabling factors"/>
  </protectedRanges>
  <mergeCells count="2">
    <mergeCell ref="B5:C5"/>
    <mergeCell ref="B3:H3"/>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D88D1-E799-4961-9474-187E422FBAB7}">
  <sheetPr codeName="Sheet13">
    <tabColor theme="5"/>
  </sheetPr>
  <dimension ref="B1:H18"/>
  <sheetViews>
    <sheetView showGridLines="0" zoomScale="85" zoomScaleNormal="85" workbookViewId="0"/>
  </sheetViews>
  <sheetFormatPr defaultRowHeight="15" x14ac:dyDescent="0.25"/>
  <cols>
    <col min="2" max="2" width="108.42578125" customWidth="1"/>
    <col min="3" max="3" width="40.140625" customWidth="1"/>
    <col min="4" max="5" width="15.5703125" customWidth="1"/>
  </cols>
  <sheetData>
    <row r="1" spans="2:8" s="1" customFormat="1" ht="23.25" x14ac:dyDescent="0.35">
      <c r="B1" s="1" t="str">
        <f ca="1">MID(CELL("filename",A1),FIND("]",CELL("filename",A1))+1,256)</f>
        <v>6. Others</v>
      </c>
    </row>
    <row r="2" spans="2:8" ht="14.45" customHeight="1" x14ac:dyDescent="0.25">
      <c r="B2" s="96"/>
      <c r="C2" s="96"/>
      <c r="D2" s="96"/>
      <c r="E2" s="96"/>
    </row>
    <row r="3" spans="2:8" ht="32.1" customHeight="1" x14ac:dyDescent="0.25">
      <c r="B3" s="131" t="s">
        <v>599</v>
      </c>
      <c r="C3" s="131"/>
      <c r="D3" s="131"/>
      <c r="E3" s="131"/>
      <c r="F3" s="131"/>
      <c r="G3" s="131"/>
      <c r="H3" s="131"/>
    </row>
    <row r="4" spans="2:8" ht="15.75" thickBot="1" x14ac:dyDescent="0.3"/>
    <row r="5" spans="2:8" ht="30" x14ac:dyDescent="0.25">
      <c r="B5" s="58" t="s">
        <v>487</v>
      </c>
    </row>
    <row r="6" spans="2:8" ht="15.75" thickBot="1" x14ac:dyDescent="0.3">
      <c r="B6" s="60" t="s">
        <v>50</v>
      </c>
    </row>
    <row r="7" spans="2:8" ht="15.75" thickBot="1" x14ac:dyDescent="0.3"/>
    <row r="8" spans="2:8" ht="63.95" customHeight="1" x14ac:dyDescent="0.25">
      <c r="B8" s="58" t="s">
        <v>488</v>
      </c>
    </row>
    <row r="9" spans="2:8" x14ac:dyDescent="0.25">
      <c r="B9" s="61" t="s">
        <v>489</v>
      </c>
    </row>
    <row r="10" spans="2:8" ht="45" x14ac:dyDescent="0.25">
      <c r="B10" s="62" t="s">
        <v>490</v>
      </c>
    </row>
    <row r="11" spans="2:8" x14ac:dyDescent="0.25">
      <c r="B11" s="59" t="s">
        <v>491</v>
      </c>
    </row>
    <row r="12" spans="2:8" x14ac:dyDescent="0.25">
      <c r="B12" s="62" t="s">
        <v>492</v>
      </c>
    </row>
    <row r="13" spans="2:8" ht="225.75" thickBot="1" x14ac:dyDescent="0.3">
      <c r="B13" s="60" t="s">
        <v>493</v>
      </c>
    </row>
    <row r="14" spans="2:8" ht="15.75" thickBot="1" x14ac:dyDescent="0.3">
      <c r="B14" s="8"/>
    </row>
    <row r="15" spans="2:8" ht="70.5" customHeight="1" x14ac:dyDescent="0.25">
      <c r="B15" s="58" t="s">
        <v>494</v>
      </c>
    </row>
    <row r="16" spans="2:8" x14ac:dyDescent="0.25">
      <c r="B16" s="61" t="s">
        <v>495</v>
      </c>
    </row>
    <row r="17" spans="2:2" ht="30" x14ac:dyDescent="0.25">
      <c r="B17" s="62" t="s">
        <v>496</v>
      </c>
    </row>
    <row r="18" spans="2:2" x14ac:dyDescent="0.25">
      <c r="B18" s="59" t="s">
        <v>491</v>
      </c>
    </row>
  </sheetData>
  <sheetProtection algorithmName="SHA-512" hashValue="xsRrWUTtjAC5nWGp3NCmFjKbDtwcShh8RdIK7eS51UHMdoFNwVaryhO/HfmplKpBqai0shGD1aqIGKiopRu1lA==" saltValue="fVPjEDdUaW5zjP0ssElvHA==" spinCount="100000" sheet="1" formatCells="0" formatColumns="0" formatRows="0" sort="0" autoFilter="0" pivotTables="0"/>
  <protectedRanges>
    <protectedRange sqref="B6 B11 B13 B18" name="Others"/>
  </protectedRanges>
  <mergeCells count="1">
    <mergeCell ref="B3:H3"/>
  </mergeCells>
  <conditionalFormatting sqref="B11 B13 B18">
    <cfRule type="expression" dxfId="0" priority="1">
      <formula>$B$6="No"</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E15E2F2A-86A5-4BC8-B928-66CB61762B10}">
          <x14:formula1>
            <xm:f>Settings!$M$5:$M$6</xm:f>
          </x14:formula1>
          <xm:sqref>B6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F5149-5B8D-4988-85C6-1B4577DB17BA}">
  <sheetPr codeName="Sheet1">
    <tabColor theme="4"/>
  </sheetPr>
  <dimension ref="A1:E60"/>
  <sheetViews>
    <sheetView showGridLines="0" zoomScale="85" zoomScaleNormal="85" workbookViewId="0"/>
  </sheetViews>
  <sheetFormatPr defaultColWidth="0" defaultRowHeight="14.45" customHeight="1" zeroHeight="1" x14ac:dyDescent="0.25"/>
  <cols>
    <col min="1" max="1" width="2.85546875" customWidth="1"/>
    <col min="2" max="2" width="127.5703125" customWidth="1"/>
    <col min="3" max="3" width="2.85546875" customWidth="1"/>
    <col min="4" max="16384" width="8.85546875" hidden="1"/>
  </cols>
  <sheetData>
    <row r="1" spans="2:5" s="1" customFormat="1" ht="23.25" x14ac:dyDescent="0.35">
      <c r="B1" s="1" t="str">
        <f ca="1">MID(CELL("filename",A1),FIND("]",CELL("filename",A1))+1,256)</f>
        <v>PF proposal M&amp;E&gt;&gt;</v>
      </c>
      <c r="D1" s="12"/>
      <c r="E1" s="13"/>
    </row>
    <row r="2" spans="2:5" ht="15" x14ac:dyDescent="0.25">
      <c r="B2" s="14" t="s">
        <v>325</v>
      </c>
    </row>
    <row r="3" spans="2:5" ht="15" x14ac:dyDescent="0.25"/>
    <row r="4" spans="2:5" ht="15" hidden="1" x14ac:dyDescent="0.25"/>
    <row r="5" spans="2:5" ht="15" hidden="1" x14ac:dyDescent="0.25"/>
    <row r="6" spans="2:5" ht="15" hidden="1" x14ac:dyDescent="0.25"/>
    <row r="7" spans="2:5" ht="15" hidden="1" x14ac:dyDescent="0.25"/>
    <row r="8" spans="2:5" ht="15" hidden="1" x14ac:dyDescent="0.25"/>
    <row r="9" spans="2:5" ht="15" hidden="1" x14ac:dyDescent="0.25"/>
    <row r="10" spans="2:5" ht="15" hidden="1" x14ac:dyDescent="0.25"/>
    <row r="11" spans="2:5" ht="15" hidden="1" x14ac:dyDescent="0.25"/>
    <row r="12" spans="2:5" ht="15" hidden="1" x14ac:dyDescent="0.25"/>
    <row r="13" spans="2:5" ht="15" hidden="1" x14ac:dyDescent="0.25"/>
    <row r="14" spans="2:5" ht="15" hidden="1" x14ac:dyDescent="0.25"/>
    <row r="15" spans="2:5" ht="15" hidden="1" x14ac:dyDescent="0.25"/>
    <row r="16" spans="2:5" ht="15" hidden="1" x14ac:dyDescent="0.25"/>
    <row r="17" ht="15" hidden="1" x14ac:dyDescent="0.25"/>
    <row r="18" ht="15" hidden="1" x14ac:dyDescent="0.25"/>
    <row r="19" ht="15" hidden="1" x14ac:dyDescent="0.25"/>
    <row r="20" ht="15" hidden="1" x14ac:dyDescent="0.25"/>
    <row r="21" ht="15" hidden="1" x14ac:dyDescent="0.25"/>
    <row r="22" ht="15" hidden="1" x14ac:dyDescent="0.25"/>
    <row r="23" ht="15" hidden="1" x14ac:dyDescent="0.25"/>
    <row r="24" ht="15" hidden="1" x14ac:dyDescent="0.25"/>
    <row r="25" ht="15" hidden="1" x14ac:dyDescent="0.25"/>
    <row r="26" ht="15" hidden="1" x14ac:dyDescent="0.25"/>
    <row r="27" ht="15" hidden="1" x14ac:dyDescent="0.25"/>
    <row r="28" ht="15" hidden="1" x14ac:dyDescent="0.25"/>
    <row r="29" ht="15" hidden="1" x14ac:dyDescent="0.25"/>
    <row r="30" ht="15" hidden="1" x14ac:dyDescent="0.25"/>
    <row r="31" ht="15" hidden="1" x14ac:dyDescent="0.25"/>
    <row r="32"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sheetData>
  <sheetProtection algorithmName="SHA-512" hashValue="khsdNlKCfsfOfus2Evx76txC6QlHd4yLqZc2WNyZskcoUcMCXQ12jkkYGpoGBsnxplD1MFhCxKjXqfLsZjNJKA==" saltValue="X/d82nUBUvHgfPW1Kem2DQ==" spinCount="100000" sheet="1" formatCells="0" formatColumns="0" formatRows="0" sort="0" autoFilter="0" pivotTables="0"/>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D6CE0-5A32-4CDC-9F92-9E3A9B289243}">
  <sheetPr codeName="Sheet2">
    <tabColor theme="9"/>
  </sheetPr>
  <dimension ref="A1:E161"/>
  <sheetViews>
    <sheetView showGridLines="0" zoomScale="85" zoomScaleNormal="85" workbookViewId="0"/>
  </sheetViews>
  <sheetFormatPr defaultColWidth="0" defaultRowHeight="15" x14ac:dyDescent="0.25"/>
  <cols>
    <col min="1" max="1" width="2.5703125" customWidth="1"/>
    <col min="2" max="2" width="125.5703125" customWidth="1"/>
    <col min="3" max="3" width="2.5703125" customWidth="1"/>
    <col min="4" max="5" width="0" hidden="1" customWidth="1"/>
    <col min="6" max="16384" width="8.85546875" hidden="1"/>
  </cols>
  <sheetData>
    <row r="1" spans="2:2" s="1" customFormat="1" ht="23.25" x14ac:dyDescent="0.35">
      <c r="B1" s="1" t="str">
        <f ca="1">MID(CELL("filename",A1),FIND("]",CELL("filename",A1))+1,256)</f>
        <v>Part B</v>
      </c>
    </row>
    <row r="2" spans="2:2" ht="60" x14ac:dyDescent="0.25">
      <c r="B2" s="2" t="s">
        <v>497</v>
      </c>
    </row>
    <row r="3" spans="2:2" ht="15.75" thickBot="1" x14ac:dyDescent="0.3"/>
    <row r="4" spans="2:2" ht="37.5" x14ac:dyDescent="0.25">
      <c r="B4" s="3" t="s">
        <v>498</v>
      </c>
    </row>
    <row r="5" spans="2:2" ht="15.75" thickBot="1" x14ac:dyDescent="0.3">
      <c r="B5" s="8"/>
    </row>
    <row r="6" spans="2:2" ht="31.5" x14ac:dyDescent="0.25">
      <c r="B6" s="4" t="s">
        <v>499</v>
      </c>
    </row>
    <row r="7" spans="2:2" ht="30" x14ac:dyDescent="0.25">
      <c r="B7" s="5" t="s">
        <v>500</v>
      </c>
    </row>
    <row r="8" spans="2:2" ht="120" x14ac:dyDescent="0.25">
      <c r="B8" s="51" t="str">
        <f>IF('1. Inputs &amp; Activities'!E9="Yes","For the JEE/PVS '"&amp;'1. Inputs &amp; Activities'!C9&amp;"' the following activities will be performed:"&amp;CHAR(10)&amp;'1. Inputs &amp; Activities'!G9&amp;CHAR(10)&amp;"These activities relate to the following country-level/regional plans and prioritizations:"&amp;CHAR(10)&amp;'1. Inputs &amp; Activities'!H9,"")</f>
        <v xml:space="preserve">For the JEE/PVS 'D.2.1 - Early warning surveillance function' the following activities will be performed:
• 
• 
• 
These activities relate to the following country-level/regional plans and prioritizations:
• 
• 
• </v>
      </c>
    </row>
    <row r="9" spans="2:2" ht="120" x14ac:dyDescent="0.25">
      <c r="B9" s="51" t="str">
        <f>IF('1. Inputs &amp; Activities'!E10="Yes","For the JEE/PVS '"&amp;'1. Inputs &amp; Activities'!C10&amp;"' the following activities will be performed:"&amp;CHAR(10)&amp;'1. Inputs &amp; Activities'!G10&amp;CHAR(10)&amp;"These activities relate to the following country-level/regional plans and prioritizations:"&amp;CHAR(10)&amp;'1. Inputs &amp; Activities'!H10,"")</f>
        <v xml:space="preserve">For the JEE/PVS 'D.2.2 - Event verification and investigation' the following activities will be performed:
• 
• 
• 
These activities relate to the following country-level/regional plans and prioritizations:
• 
• 
• </v>
      </c>
    </row>
    <row r="10" spans="2:2" ht="120" x14ac:dyDescent="0.25">
      <c r="B10" s="51" t="str">
        <f>IF('1. Inputs &amp; Activities'!E11="Yes","For the JEE/PVS '"&amp;'1. Inputs &amp; Activities'!C11&amp;"' the following activities will be performed:"&amp;CHAR(10)&amp;'1. Inputs &amp; Activities'!G11&amp;CHAR(10)&amp;"These activities relate to the following country-level/regional plans and prioritizations:"&amp;CHAR(10)&amp;'1. Inputs &amp; Activities'!H11,"")</f>
        <v xml:space="preserve">For the JEE/PVS 'D.2.3 - Analysis and information sharing' the following activities will be performed:
• 
• 
• 
These activities relate to the following country-level/regional plans and prioritizations:
• 
• 
• </v>
      </c>
    </row>
    <row r="11" spans="2:2" ht="120" x14ac:dyDescent="0.25">
      <c r="B11" s="51" t="str">
        <f>IF('1. Inputs &amp; Activities'!E12="Yes", "For the JEE/PVS '"&amp;'1. Inputs &amp; Activities'!C12&amp;"' the following activities will be performed:"&amp;CHAR(10)&amp;'1. Inputs &amp; Activities'!G12&amp;CHAR(10)&amp;"These activities relate to the following country-level/regional plans and prioritizations:"&amp;CHAR(10)&amp;'1. Inputs &amp; Activities'!H12, "")</f>
        <v xml:space="preserve">For the JEE/PVS 'P.4.2 - Surveillance of AMR' the following activities will be performed:
• 
• 
• 
These activities relate to the following country-level/regional plans and prioritizations:
• 
• 
• </v>
      </c>
    </row>
    <row r="12" spans="2:2" ht="120" x14ac:dyDescent="0.25">
      <c r="B12" s="51" t="str">
        <f>IF('1. Inputs &amp; Activities'!E13="Yes", "For the JEE/PVS '"&amp;'1. Inputs &amp; Activities'!C13&amp;"' the following activities will be performed:"&amp;CHAR(10)&amp;'1. Inputs &amp; Activities'!G13&amp;CHAR(10)&amp;"These activities relate to the following country-level/regional plans and prioritizations:"&amp;CHAR(10)&amp;'1. Inputs &amp; Activities'!H13, "")</f>
        <v xml:space="preserve">For the JEE/PVS 'P.5.1 - Surveillance of zoonotic diseases' the following activities will be performed:
• 
• 
• 
These activities relate to the following country-level/regional plans and prioritizations:
• 
• 
• </v>
      </c>
    </row>
    <row r="13" spans="2:2" ht="120" x14ac:dyDescent="0.25">
      <c r="B13" s="51" t="str">
        <f>IF('1. Inputs &amp; Activities'!E14="Yes", "For the JEE/PVS '"&amp;'1. Inputs &amp; Activities'!C14&amp;"' the following activities will be performed:"&amp;CHAR(10)&amp;'1. Inputs &amp; Activities'!G14&amp;CHAR(10)&amp;"These activities relate to the following country-level/regional plans and prioritizations:"&amp;CHAR(10)&amp;'1. Inputs &amp; Activities'!H14, "")</f>
        <v xml:space="preserve">For the JEE/PVS 'PoE1 - Core capacity requirements at all times for PoEs' the following activities will be performed:
• 
• 
• 
These activities relate to the following country-level/regional plans and prioritizations:
• 
• 
• </v>
      </c>
    </row>
    <row r="14" spans="2:2" ht="120" x14ac:dyDescent="0.25">
      <c r="B14" s="51" t="str">
        <f>IF('1. Inputs &amp; Activities'!E15="Yes", "For the JEE/PVS '"&amp;'1. Inputs &amp; Activities'!C15&amp;"' the following activities will be performed:"&amp;CHAR(10)&amp;'1. Inputs &amp; Activities'!G15&amp;CHAR(10)&amp;"These activities relate to the following country-level/regional plans and prioritizations:"&amp;CHAR(10)&amp;'1. Inputs &amp; Activities'!H15, "")</f>
        <v xml:space="preserve">For the JEE/PVS 'PVS II-3 - Quarantine and border security' the following activities will be performed:
• 
• 
• 
These activities relate to the following country-level/regional plans and prioritizations:
• 
• 
• </v>
      </c>
    </row>
    <row r="15" spans="2:2" ht="120" x14ac:dyDescent="0.25">
      <c r="B15" s="51" t="str">
        <f>IF('1. Inputs &amp; Activities'!E16="Yes", "For the JEE/PVS '"&amp;'1. Inputs &amp; Activities'!C16&amp;"' the following activities will be performed:"&amp;CHAR(10)&amp;'1. Inputs &amp; Activities'!G16&amp;CHAR(10)&amp;"These activities relate to the following country-level/regional plans and prioritizations:"&amp;CHAR(10)&amp;'1. Inputs &amp; Activities'!H16, "")</f>
        <v xml:space="preserve">For the JEE/PVS 'PVS II-4 - Surveillance and early detection' the following activities will be performed:
• 
• 
• 
These activities relate to the following country-level/regional plans and prioritizations:
• 
• 
• </v>
      </c>
    </row>
    <row r="16" spans="2:2" ht="120" x14ac:dyDescent="0.25">
      <c r="B16" s="51" t="str">
        <f>IF('1. Inputs &amp; Activities'!E17="Yes", "For the JEE/PVS '"&amp;'1. Inputs &amp; Activities'!C17&amp;"' the following activities will be performed:"&amp;CHAR(10)&amp;'1. Inputs &amp; Activities'!G17&amp;CHAR(10)&amp;"These activities relate to the following country-level/regional plans and prioritizations:"&amp;CHAR(10)&amp;'1. Inputs &amp; Activities'!H17, "")</f>
        <v xml:space="preserve">For the JEE/PVS 'PVS II-9 - Antimicrobial resistance and antimicrobial use' the following activities will be performed:
• 
• 
• 
These activities relate to the following country-level/regional plans and prioritizations:
• 
• 
• </v>
      </c>
    </row>
    <row r="17" spans="2:2" ht="120" x14ac:dyDescent="0.25">
      <c r="B17" s="51" t="str">
        <f>IF('1. Inputs &amp; Activities'!E18="Yes", "For the JEE/PVS '"&amp;'1. Inputs &amp; Activities'!C18&amp;"' the following activities will be performed:"&amp;CHAR(10)&amp;'1. Inputs &amp; Activities'!G18&amp;CHAR(10)&amp;"These activities relate to the following country-level/regional plans and prioritizations:"&amp;CHAR(10)&amp;'1. Inputs &amp; Activities'!H18, "")</f>
        <v xml:space="preserve">For the JEE/PVS 'D.1.1 - Specimen referral and transport system' the following activities will be performed:
• 
• 
• 
These activities relate to the following country-level/regional plans and prioritizations:
• 
• 
• </v>
      </c>
    </row>
    <row r="18" spans="2:2" ht="120" x14ac:dyDescent="0.25">
      <c r="B18" s="51" t="str">
        <f>IF('1. Inputs &amp; Activities'!E19="Yes", "For the JEE/PVS '"&amp;'1. Inputs &amp; Activities'!C19&amp;"' the following activities will be performed:"&amp;CHAR(10)&amp;'1. Inputs &amp; Activities'!G19&amp;CHAR(10)&amp;"These activities relate to the following country-level/regional plans and prioritizations:"&amp;CHAR(10)&amp;'1. Inputs &amp; Activities'!H19, "")</f>
        <v xml:space="preserve">For the JEE/PVS 'D.1.2 - Laboratory quality system' the following activities will be performed:
• 
• 
• 
These activities relate to the following country-level/regional plans and prioritizations:
• 
• 
• </v>
      </c>
    </row>
    <row r="19" spans="2:2" ht="120" x14ac:dyDescent="0.25">
      <c r="B19" s="51" t="str">
        <f>IF('1. Inputs &amp; Activities'!E20="Yes", "For the JEE/PVS '"&amp;'1. Inputs &amp; Activities'!C20&amp;"' the following activities will be performed:"&amp;CHAR(10)&amp;'1. Inputs &amp; Activities'!G20&amp;CHAR(10)&amp;"These activities relate to the following country-level/regional plans and prioritizations:"&amp;CHAR(10)&amp;'1. Inputs &amp; Activities'!H20, "")</f>
        <v xml:space="preserve">For the JEE/PVS 'D.1.3 - Laboratory testing capacity modalities' the following activities will be performed:
• 
• 
• 
These activities relate to the following country-level/regional plans and prioritizations:
• 
• 
• </v>
      </c>
    </row>
    <row r="20" spans="2:2" ht="120" x14ac:dyDescent="0.25">
      <c r="B20" s="51" t="str">
        <f>IF('1. Inputs &amp; Activities'!E21="Yes", "For the JEE/PVS '"&amp;'1. Inputs &amp; Activities'!C21&amp;"' the following activities will be performed:"&amp;CHAR(10)&amp;'1. Inputs &amp; Activities'!G21&amp;CHAR(10)&amp;"These activities relate to the following country-level/regional plans and prioritizations:"&amp;CHAR(10)&amp;'1. Inputs &amp; Activities'!H21, "")</f>
        <v xml:space="preserve">For the JEE/PVS 'D.1.4 - Effective national diagnostic network' the following activities will be performed:
• 
• 
• 
These activities relate to the following country-level/regional plans and prioritizations:
• 
• 
• </v>
      </c>
    </row>
    <row r="21" spans="2:2" ht="135" x14ac:dyDescent="0.25">
      <c r="B21" s="51" t="str">
        <f>IF('1. Inputs &amp; Activities'!E22="Yes", "For the JEE/PVS '"&amp;'1. Inputs &amp; Activities'!C22&amp;"' the following activities will be performed:"&amp;CHAR(10)&amp;'1. Inputs &amp; Activities'!G22&amp;CHAR(10)&amp;"These activities relate to the following country-level/regional plans and prioritizations:"&amp;CHAR(10)&amp;'1. Inputs &amp; Activities'!H22, "")</f>
        <v xml:space="preserve">For the JEE/PVS 'P.7.1 - Whole-of-government biosafety and biosecurity system is in place for human, animal and agriculture facilities' the following activities will be performed:
• 
• 
• 
These activities relate to the following country-level/regional plans and prioritizations:
• 
• 
• </v>
      </c>
    </row>
    <row r="22" spans="2:2" ht="120" x14ac:dyDescent="0.25">
      <c r="B22" s="51" t="str">
        <f>IF('1. Inputs &amp; Activities'!E23="Yes","For the JEE/PVS '"&amp;'1. Inputs &amp; Activities'!C23&amp;"' the following activities will be performed:"&amp;CHAR(10)&amp;'1. Inputs &amp; Activities'!G23&amp;CHAR(10)&amp;"These activities relate to the following country-level/regional plans and prioritizations:"&amp;CHAR(10)&amp;'1. Inputs &amp; Activities'!H23,"")</f>
        <v xml:space="preserve">For the JEE/PVS 'P.7.2 - Biosafety and biosecurity training and practices in all relevant sectors' the following activities will be performed:
• 
• 
• 
These activities relate to the following country-level/regional plans and prioritizations:
• 
• 
• </v>
      </c>
    </row>
    <row r="23" spans="2:2" ht="120" x14ac:dyDescent="0.25">
      <c r="B23" s="51" t="str">
        <f>IF('1. Inputs &amp; Activities'!E24="Yes","For the JEE/PVS '"&amp;'1. Inputs &amp; Activities'!C24&amp;"' the following activities will be performed:"&amp;CHAR(10)&amp;'1. Inputs &amp; Activities'!G24&amp;CHAR(10)&amp;"These activities relate to the following country-level/regional plans and prioritizations:"&amp;CHAR(10)&amp;'1. Inputs &amp; Activities'!H24,"")</f>
        <v xml:space="preserve">For the JEE/PVS 'PVS II-1 - Veterinary laboratory diagnosis' the following activities will be performed:
• 
• 
• 
These activities relate to the following country-level/regional plans and prioritizations:
• 
• 
• </v>
      </c>
    </row>
    <row r="24" spans="2:2" ht="120" x14ac:dyDescent="0.25">
      <c r="B24" s="51" t="str">
        <f>IF('1. Inputs &amp; Activities'!E25="Yes","For the JEE/PVS '"&amp;'1. Inputs &amp; Activities'!C25&amp;"' the following activities will be performed:"&amp;CHAR(10)&amp;'1. Inputs &amp; Activities'!G25&amp;CHAR(10)&amp;"These activities relate to the following country-level/regional plans and prioritizations:"&amp;CHAR(10)&amp;'1. Inputs &amp; Activities'!H25,"")</f>
        <v xml:space="preserve">For the JEE/PVS 'D.3.1 - Multisectoral workforce strategy' the following activities will be performed:
• 
• 
• 
These activities relate to the following country-level/regional plans and prioritizations:
• 
• 
• </v>
      </c>
    </row>
    <row r="25" spans="2:2" ht="120" x14ac:dyDescent="0.25">
      <c r="B25" s="51" t="str">
        <f>IF('1. Inputs &amp; Activities'!E26="Yes","For the JEE/PVS '"&amp;'1. Inputs &amp; Activities'!C26&amp;"' the following activities will be performed:"&amp;CHAR(10)&amp;'1. Inputs &amp; Activities'!G26&amp;CHAR(10)&amp;"These activities relate to the following country-level/regional plans and prioritizations:"&amp;CHAR(10)&amp;'1. Inputs &amp; Activities'!H26,"")</f>
        <v xml:space="preserve">For the JEE/PVS 'D.3.2 - Human resources for implementation of IHR' the following activities will be performed:
• 
• 
• 
These activities relate to the following country-level/regional plans and prioritizations:
• 
• 
• </v>
      </c>
    </row>
    <row r="26" spans="2:2" ht="120" x14ac:dyDescent="0.25">
      <c r="B26" s="51" t="str">
        <f>IF('1. Inputs &amp; Activities'!E27="Yes","For the JEE/PVS '"&amp;'1. Inputs &amp; Activities'!C27&amp;"' the following activities will be performed:"&amp;CHAR(10)&amp;'1. Inputs &amp; Activities'!G27&amp;CHAR(10)&amp;"These activities relate to the following country-level/regional plans and prioritizations:"&amp;CHAR(10)&amp;'1. Inputs &amp; Activities'!H27,"")</f>
        <v xml:space="preserve">For the JEE/PVS 'D.3.3 - Workforce training' the following activities will be performed:
• 
• 
• 
These activities relate to the following country-level/regional plans and prioritizations:
• 
• 
• </v>
      </c>
    </row>
    <row r="27" spans="2:2" ht="120" x14ac:dyDescent="0.25">
      <c r="B27" s="51" t="str">
        <f>IF('1. Inputs &amp; Activities'!E28="Yes","For the JEE/PVS '"&amp;'1. Inputs &amp; Activities'!C28&amp;"' the following activities will be performed:"&amp;CHAR(10)&amp;'1. Inputs &amp; Activities'!G28&amp;CHAR(10)&amp;"These activities relate to the following country-level/regional plans and prioritizations:"&amp;CHAR(10)&amp;'1. Inputs &amp; Activities'!H28,"")</f>
        <v xml:space="preserve">For the JEE/PVS 'D.3.4 - Workforce surge during a public health event' the following activities will be performed:
• 
• 
• 
These activities relate to the following country-level/regional plans and prioritizations:
• 
• 
• </v>
      </c>
    </row>
    <row r="28" spans="2:2" ht="120" x14ac:dyDescent="0.25">
      <c r="B28" s="51" t="str">
        <f>IF('1. Inputs &amp; Activities'!E29="Yes","For the JEE/PVS '"&amp;'1. Inputs &amp; Activities'!C29&amp;"' the following activities will be performed:"&amp;CHAR(10)&amp;'1. Inputs &amp; Activities'!G29&amp;CHAR(10)&amp;"These activities relate to the following country-level/regional plans and prioritizations:"&amp;CHAR(10)&amp;'1. Inputs &amp; Activities'!H29,"")</f>
        <v xml:space="preserve">For the JEE/PVS 'PVS I-1 - Professional and technical staffing of the Veterinary Services' the following activities will be performed:
• 
• 
• 
These activities relate to the following country-level/regional plans and prioritizations:
• 
• 
• </v>
      </c>
    </row>
    <row r="29" spans="2:2" ht="135" x14ac:dyDescent="0.25">
      <c r="B29" s="51" t="str">
        <f>IF('1. Inputs &amp; Activities'!E30="Yes", "For the JEE/PVS '"&amp;'1. Inputs &amp; Activities'!C30&amp;"' the following activities will be performed:"&amp;CHAR(10)&amp;'1. Inputs &amp; Activities'!G30&amp;CHAR(10)&amp;"These activities relate to the following country-level/regional plans and prioritizations:"&amp;CHAR(10)&amp;'1. Inputs &amp; Activities'!H30, "")</f>
        <v xml:space="preserve">For the JEE/PVS 'PVS I-2 - Competency and education of veterinarians and veterinary paraprofessionals' the following activities will be performed:
• 
• 
• 
These activities relate to the following country-level/regional plans and prioritizations:
• 
• 
• </v>
      </c>
    </row>
    <row r="30" spans="2:2" ht="120.75" thickBot="1" x14ac:dyDescent="0.3">
      <c r="B30" s="52" t="str">
        <f>IF('1. Inputs &amp; Activities'!E31="Yes", "For the JEE/PVS '"&amp;'1. Inputs &amp; Activities'!C31&amp;"' the following activities will be performed:"&amp;CHAR(10)&amp;'1. Inputs &amp; Activities'!G31&amp;CHAR(10)&amp;"These activities relate to the following country-level/regional plans and prioritizations:"&amp;CHAR(10)&amp;'1. Inputs &amp; Activities'!H31, "")</f>
        <v xml:space="preserve">For the JEE/PVS 'PVS I-3 - Continuing education' the following activities will be performed:
• 
• 
• 
These activities relate to the following country-level/regional plans and prioritizations:
• 
• 
• </v>
      </c>
    </row>
    <row r="31" spans="2:2" ht="15.75" thickBot="1" x14ac:dyDescent="0.3">
      <c r="B31" s="8"/>
    </row>
    <row r="32" spans="2:2" ht="78.75" x14ac:dyDescent="0.25">
      <c r="B32" s="9" t="s">
        <v>501</v>
      </c>
    </row>
    <row r="33" spans="2:2" ht="30" x14ac:dyDescent="0.25">
      <c r="B33" s="10" t="s">
        <v>502</v>
      </c>
    </row>
    <row r="34" spans="2:2" ht="60" x14ac:dyDescent="0.25">
      <c r="B34" s="10" t="s">
        <v>503</v>
      </c>
    </row>
    <row r="35" spans="2:2" ht="401.45" customHeight="1" x14ac:dyDescent="0.25">
      <c r="B35" s="53" t="str">
        <f>"We will be using the financing provided and the support of partner IE(s) to achieve the following Pandemic Fund priority areas and respective JEE(or equivalent SPAR)/PVS: "&amp;CHAR(10)&amp;B108</f>
        <v>We will be using the financing provided and the support of partner IE(s) to achieve the following Pandemic Fund priority areas and respective JEE(or equivalent SPAR)/PVS: 
a. Surveillance and early warning systems
D.2.1 - Early warning surveillance function
D.2.2 - Event verification and investigation
D.2.3 - Analysis and information sharing
P.4.2 - Surveillance of AMR
P.5.1 - Surveillance of zoonotic diseases
PoE1 - Core capacity requirements at all times for PoEs
PVS II-3 - Quarantine and border security
PVS II-4 - Surveillance and early detection
PVS II-9 - Antimicrobial resistance and antimicrobial use
b. Laboratory systems
D.1.1 - Specimen referral and transport system
D.1.2 - Laboratory quality system
D.1.3 - Laboratory testing capacity modalities
D.1.4 - Effective national diagnostic network
P.7.1 - Whole-of-government biosafety and biosecurity system is in place for human, animal and agriculture facilities
P.7.2 - Biosafety and biosecurity training and practices in all relevant sectors
PVS II-1 - Veterinary laboratory diagnosis
c. Human Resources/Workforce Strengthening
D.3.1 - Multisectoral workforce strategy
D.3.2 - Human resources for implementation of IHR
D.3.3 - Workforce training
D.3.4 - Workforce surge during a public health event
PVS I-1 - Professional and technical staffing of the Veterinary Services
PVS I-2 - Competency and education of veterinarians and veterinary paraprofessionals
PVS I-3 - Continuing education</v>
      </c>
    </row>
    <row r="36" spans="2:2" x14ac:dyDescent="0.25">
      <c r="B36" s="53" t="str">
        <f>"To achieve this, we will be requesting a total of "&amp;'1. Inputs &amp; Activities'!B57&amp;" USD. These funds will be utilized to perform the actions associated with each JEE/PVS."</f>
        <v>To achieve this, we will be requesting a total of  USD. These funds will be utilized to perform the actions associated with each JEE/PVS.</v>
      </c>
    </row>
    <row r="37" spans="2:2" x14ac:dyDescent="0.25">
      <c r="B37" s="53" t="s">
        <v>504</v>
      </c>
    </row>
    <row r="38" spans="2:2" ht="60" x14ac:dyDescent="0.25">
      <c r="B38" s="53" t="str" cm="1">
        <f t="array" ref="B38">_xlfn.TEXTJOIN(CHAR(10),TRUE,IF('2. Outputs &amp; Outcomes'!C21:C24="Yes","•  "&amp;'2. Outputs &amp; Outcomes'!B21:B24,""))</f>
        <v>•  Building capacity / demonstrating capability
•  Fostering coordination nationally (across sectors within countries), and among countries regionally and globally
•  Incentivising additional investments in pandemic PPR
•  Ensuring administrative/operational efficiency of Pandemic Fund resources</v>
      </c>
    </row>
    <row r="39" spans="2:2" x14ac:dyDescent="0.25">
      <c r="B39" s="53" t="s">
        <v>505</v>
      </c>
    </row>
    <row r="40" spans="2:2" ht="75" x14ac:dyDescent="0.25">
      <c r="B40" s="53" t="str" cm="1">
        <f t="array" ref="B40">_xlfn.TEXTJOIN(CHAR(10),TRUE,IF('2. Outputs &amp; Outcomes'!B11:B15="Yes","•  "&amp;'2. Outputs &amp; Outcomes'!C11:C15,""))</f>
        <v>•  Countries have a functioning early warning and holistic disease surveillance system
•  Countries are prepared to respond to health emergencies
•  Increase coopearation among countries and regions for preparedness and response efforts
•  Sustained and/or increased investments in domestic and external PPR funding
•  Effective stewardship of pandemic preparedness funds</v>
      </c>
    </row>
    <row r="41" spans="2:2" x14ac:dyDescent="0.25">
      <c r="B41" s="53" t="s">
        <v>506</v>
      </c>
    </row>
    <row r="42" spans="2:2" x14ac:dyDescent="0.25">
      <c r="B42" s="53" t="str" cm="1">
        <f t="array" ref="B42">_xlfn.TEXTJOIN(CHAR(10),TRUE,IF('4. Risks &amp; mitigation measures'!B10:B29&lt;&gt;"","•  "&amp;'4. Risks &amp; mitigation measures'!B10:B29, ""))</f>
        <v/>
      </c>
    </row>
    <row r="43" spans="2:2" x14ac:dyDescent="0.25">
      <c r="B43" s="53" t="s">
        <v>507</v>
      </c>
    </row>
    <row r="44" spans="2:2" x14ac:dyDescent="0.25">
      <c r="B44" s="53" t="str" cm="1">
        <f t="array" ref="B44">_xlfn.TEXTJOIN(CHAR(10),TRUE,IF('4. Risks &amp; mitigation measures'!F10:F29&lt;&gt;"","•  "&amp;'4. Risks &amp; mitigation measures'!F10:F29, ""))</f>
        <v/>
      </c>
    </row>
    <row r="45" spans="2:2" x14ac:dyDescent="0.25">
      <c r="B45" s="53" t="s">
        <v>508</v>
      </c>
    </row>
    <row r="46" spans="2:2" x14ac:dyDescent="0.25">
      <c r="B46" s="53">
        <f>'5. Enabling factors'!C7</f>
        <v>0</v>
      </c>
    </row>
    <row r="47" spans="2:2" ht="45" x14ac:dyDescent="0.25">
      <c r="B47" s="10" t="s">
        <v>509</v>
      </c>
    </row>
    <row r="48" spans="2:2" x14ac:dyDescent="0.25">
      <c r="B48" s="10" t="s">
        <v>510</v>
      </c>
    </row>
    <row r="49" spans="2:2" x14ac:dyDescent="0.25">
      <c r="B49" s="53" t="str">
        <f>_xlfn.TEXTJOIN(CHAR(10), TRUE, IF(ISBLANK('3. Impact'!D12), "", "The areas of impact are as follows: '"&amp;'3. Impact'!D12&amp;"'"), IF(ISBLANK('3. Impact'!E12), "", "The intended results are as follows: '"&amp;'3. Impact'!E12&amp;"'"),  IF(ISBLANK('3. Impact'!F12), "", "The undertaken activities will impact vulnerable groups and populations that are marginalized in the following way: '"&amp;'3. Impact'!F12&amp;"'"))</f>
        <v/>
      </c>
    </row>
    <row r="50" spans="2:2" x14ac:dyDescent="0.25">
      <c r="B50" s="10" t="s">
        <v>511</v>
      </c>
    </row>
    <row r="51" spans="2:2" x14ac:dyDescent="0.25">
      <c r="B51" s="53" t="str">
        <f>_xlfn.TEXTJOIN(CHAR(10), TRUE, IF(ISBLANK('3. Impact'!D13), "", "The areas of impact are as follows: '"&amp;'3. Impact'!D13&amp;"'"), IF(ISBLANK('3. Impact'!E13), "", "The intended results are as follows: '"&amp;'3. Impact'!E13&amp;"'"), IF(ISBLANK('3. Impact'!F13), "", "The undertaken activities will impact vulnerable groups and populations that are marginalized in the following way: '"&amp;'3. Impact'!F13&amp;"'"))</f>
        <v/>
      </c>
    </row>
    <row r="52" spans="2:2" x14ac:dyDescent="0.25">
      <c r="B52" s="10" t="s">
        <v>512</v>
      </c>
    </row>
    <row r="53" spans="2:2" x14ac:dyDescent="0.25">
      <c r="B53" s="53" t="str">
        <f>_xlfn.TEXTJOIN(CHAR(10), TRUE, IF(ISBLANK('3. Impact'!D14), "", "The areas of impact are as follows: '"&amp;'3. Impact'!D14&amp;"'"), IF(ISBLANK('3. Impact'!E14), "", "The intended results are as follows: '"&amp;'3. Impact'!E14&amp;"'"), IF(ISBLANK('3. Impact'!F14), "", "The undertaken activities will impact vulnerable groups and populations that are marginalized in the following way: '"&amp;'3. Impact'!F14&amp;"'"))</f>
        <v/>
      </c>
    </row>
    <row r="54" spans="2:2" x14ac:dyDescent="0.25">
      <c r="B54" s="10" t="s">
        <v>513</v>
      </c>
    </row>
    <row r="55" spans="2:2" x14ac:dyDescent="0.25">
      <c r="B55" s="53" t="str">
        <f>_xlfn.TEXTJOIN(CHAR(10), TRUE, IF(ISBLANK('3. Impact'!D15), "", "The areas of impact are as follows: '"&amp;'3. Impact'!D15&amp;"'"), IF(ISBLANK('3. Impact'!E15), "", "The intended results are as follows: '"&amp;'3. Impact'!E15&amp;"'"), IF(ISBLANK('3. Impact'!F15), "", "The undertaken activities will impact vulnerable groups and populations that are marginalized in the following way: '"&amp;'3. Impact'!F15&amp;"'"))</f>
        <v/>
      </c>
    </row>
    <row r="56" spans="2:2" ht="30" x14ac:dyDescent="0.25">
      <c r="B56" s="10" t="s">
        <v>514</v>
      </c>
    </row>
    <row r="57" spans="2:2" x14ac:dyDescent="0.25">
      <c r="B57" s="10" t="s">
        <v>510</v>
      </c>
    </row>
    <row r="58" spans="2:2" ht="45" x14ac:dyDescent="0.25">
      <c r="B58" s="53" t="str">
        <f>'3. Impact'!H12</f>
        <v>Sustainment or improvement of capacity as a result of PF projects, as measured by improved or sustained scores for indicators within the Joint External Evaluation (JEE) and Performance of Veterinary Services (PVS), when available, and States Parties’ Annual Report (SPAR), or other relevant assessments</v>
      </c>
    </row>
    <row r="59" spans="2:2" x14ac:dyDescent="0.25">
      <c r="B59" s="10" t="s">
        <v>511</v>
      </c>
    </row>
    <row r="60" spans="2:2" x14ac:dyDescent="0.25">
      <c r="B60" s="53" t="str">
        <f>'3. Impact'!H13</f>
        <v>Inclusion of regional platforms, institutions, networks, and priorities in PF projects</v>
      </c>
    </row>
    <row r="61" spans="2:2" x14ac:dyDescent="0.25">
      <c r="B61" s="10" t="s">
        <v>512</v>
      </c>
    </row>
    <row r="62" spans="2:2" ht="30" x14ac:dyDescent="0.25">
      <c r="B62" s="53" t="str">
        <f>'3. Impact'!H14</f>
        <v>Value of additional financial resources that are secured from stakeholders to support PF projects, including domestic, private and/or philanthropic financing, or as co-financing from IEs</v>
      </c>
    </row>
    <row r="63" spans="2:2" x14ac:dyDescent="0.25">
      <c r="B63" s="10" t="s">
        <v>513</v>
      </c>
    </row>
    <row r="64" spans="2:2" x14ac:dyDescent="0.25">
      <c r="B64" s="53" t="str">
        <f>'3. Impact'!H15</f>
        <v>PF grant amount disbursed for projects as a proportion of total PF grant amount committed to IEs</v>
      </c>
    </row>
    <row r="65" spans="2:2" x14ac:dyDescent="0.25">
      <c r="B65" s="10" t="s">
        <v>515</v>
      </c>
    </row>
    <row r="66" spans="2:2" x14ac:dyDescent="0.25">
      <c r="B66" s="42">
        <f>'3. Impact'!H16</f>
        <v>0</v>
      </c>
    </row>
    <row r="67" spans="2:2" ht="30" x14ac:dyDescent="0.25">
      <c r="B67" s="10" t="s">
        <v>516</v>
      </c>
    </row>
    <row r="68" spans="2:2" ht="15.75" thickBot="1" x14ac:dyDescent="0.3">
      <c r="B68" s="21">
        <f>'3. Impact'!H17</f>
        <v>0</v>
      </c>
    </row>
    <row r="69" spans="2:2" ht="15.75" thickBot="1" x14ac:dyDescent="0.3">
      <c r="B69" s="8"/>
    </row>
    <row r="70" spans="2:2" ht="47.25" x14ac:dyDescent="0.25">
      <c r="B70" s="4" t="s">
        <v>517</v>
      </c>
    </row>
    <row r="71" spans="2:2" ht="45" x14ac:dyDescent="0.25">
      <c r="B71" s="5" t="s">
        <v>518</v>
      </c>
    </row>
    <row r="72" spans="2:2" ht="86.45" customHeight="1" x14ac:dyDescent="0.25">
      <c r="B72" s="79" t="str">
        <f>"The monitoring and evaluation of the project will be carried out in the following way: "&amp;'1. Inputs &amp; Activities'!C57&amp;CHAR(10)&amp;"The timeline for it is as follows: "&amp;'1. Inputs &amp; Activities'!D57&amp;CHAR(10)&amp;"The monitoring and evaluation will cost "&amp;'1. Inputs &amp; Activities'!E57&amp;" USD. This will be financed as follows: "&amp;'1. Inputs &amp; Activities'!F57&amp;" USD from the Pandemic Fund, "&amp;'1. Inputs &amp; Activities'!G57&amp;" USD from co-financing, and "&amp;'1. Inputs &amp; Activities'!H57&amp;" USD from co-investments."</f>
        <v>The monitoring and evaluation of the project will be carried out in the following way: 
The timeline for it is as follows: 
The monitoring and evaluation will cost  USD. This will be financed as follows:  USD from the Pandemic Fund,  USD from co-financing, and  USD from co-investments.</v>
      </c>
    </row>
    <row r="73" spans="2:2" ht="30" x14ac:dyDescent="0.25">
      <c r="B73" s="5" t="s">
        <v>519</v>
      </c>
    </row>
    <row r="74" spans="2:2" ht="30" x14ac:dyDescent="0.25">
      <c r="B74" s="53" t="str">
        <f>IF('1. Inputs &amp; Activities'!E9="Yes", ("For JEE/PVS '"&amp;'1. Inputs &amp; Activities'!C9&amp;"', learning will take place in the following way: "&amp;'1. Inputs &amp; Activities'!R9&amp;". For the same JEE/PVS, the following processes will monitor whether progress is on track and which changes need to be introduced to remain on track: "&amp;'1. Inputs &amp; Activities'!S9&amp;"."),"")</f>
        <v>For JEE/PVS 'D.2.1 - Early warning surveillance function', learning will take place in the following way: . For the same JEE/PVS, the following processes will monitor whether progress is on track and which changes need to be introduced to remain on track: .</v>
      </c>
    </row>
    <row r="75" spans="2:2" ht="30" x14ac:dyDescent="0.25">
      <c r="B75" s="53" t="str">
        <f>IF('1. Inputs &amp; Activities'!E10="Yes", ("For JEE/PVS '"&amp;'1. Inputs &amp; Activities'!C10&amp;"', learning will take place in the following way: "&amp;'1. Inputs &amp; Activities'!R10&amp;". For the same JEE/PVS, the following processes will monitor whether progress is on track and which changes need to be introduced to remain on track: "&amp;'1. Inputs &amp; Activities'!S10&amp;"."),"")</f>
        <v>For JEE/PVS 'D.2.2 - Event verification and investigation', learning will take place in the following way: . For the same JEE/PVS, the following processes will monitor whether progress is on track and which changes need to be introduced to remain on track: .</v>
      </c>
    </row>
    <row r="76" spans="2:2" ht="30" x14ac:dyDescent="0.25">
      <c r="B76" s="53" t="str">
        <f>IF('1. Inputs &amp; Activities'!E11="Yes", ("For JEE/PVS '"&amp;'1. Inputs &amp; Activities'!C11&amp;"', learning will take place in the following way: "&amp;'1. Inputs &amp; Activities'!R11&amp;". For the same JEE/PVS, the following processes will monitor whether progress is on track and which changes need to be introduced to remain on track: "&amp;'1. Inputs &amp; Activities'!S11&amp;"."),"")</f>
        <v>For JEE/PVS 'D.2.3 - Analysis and information sharing', learning will take place in the following way: . For the same JEE/PVS, the following processes will monitor whether progress is on track and which changes need to be introduced to remain on track: .</v>
      </c>
    </row>
    <row r="77" spans="2:2" ht="30" x14ac:dyDescent="0.25">
      <c r="B77" s="53" t="str">
        <f>IF('1. Inputs &amp; Activities'!E12="Yes", ("For JEE/PVS '"&amp;'1. Inputs &amp; Activities'!C12&amp;"', learning will take place in the following way: "&amp;'1. Inputs &amp; Activities'!R12&amp;". For the same JEE/PVS, the following processes will monitor whether progress is on track and which changes need to be introduced to remain on track: "&amp;'1. Inputs &amp; Activities'!S12&amp;"."),"")</f>
        <v>For JEE/PVS 'P.4.2 - Surveillance of AMR', learning will take place in the following way: . For the same JEE/PVS, the following processes will monitor whether progress is on track and which changes need to be introduced to remain on track: .</v>
      </c>
    </row>
    <row r="78" spans="2:2" ht="30" x14ac:dyDescent="0.25">
      <c r="B78" s="53" t="str">
        <f>IF('1. Inputs &amp; Activities'!E13="Yes", ("For JEE/PVS '"&amp;'1. Inputs &amp; Activities'!C13&amp;"', learning will take place in the following way: "&amp;'1. Inputs &amp; Activities'!R13&amp;". For the same JEE/PVS, the following processes will monitor whether progress is on track and which changes need to be introduced to remain on track: "&amp;'1. Inputs &amp; Activities'!S13&amp;"."),"")</f>
        <v>For JEE/PVS 'P.5.1 - Surveillance of zoonotic diseases', learning will take place in the following way: . For the same JEE/PVS, the following processes will monitor whether progress is on track and which changes need to be introduced to remain on track: .</v>
      </c>
    </row>
    <row r="79" spans="2:2" ht="45" x14ac:dyDescent="0.25">
      <c r="B79" s="53" t="str">
        <f>IF('1. Inputs &amp; Activities'!E14="Yes", ("For JEE/PVS '"&amp;'1. Inputs &amp; Activities'!C14&amp;"', learning will take place in the following way: "&amp;'1. Inputs &amp; Activities'!R14&amp;". For the same JEE/PVS, the following processes will monitor whether progress is on track and which changes need to be introduced to remain on track: "&amp;'1. Inputs &amp; Activities'!S14&amp;"."),"")</f>
        <v>For JEE/PVS 'PoE1 - Core capacity requirements at all times for PoEs', learning will take place in the following way: . For the same JEE/PVS, the following processes will monitor whether progress is on track and which changes need to be introduced to remain on track: .</v>
      </c>
    </row>
    <row r="80" spans="2:2" ht="30" x14ac:dyDescent="0.25">
      <c r="B80" s="53" t="str">
        <f>IF('1. Inputs &amp; Activities'!E15="Yes", ("For JEE/PVS '"&amp;'1. Inputs &amp; Activities'!C15&amp;"', learning will take place in the following way: "&amp;'1. Inputs &amp; Activities'!R15&amp;". For the same JEE/PVS, the following processes will monitor whether progress is on track and which changes need to be introduced to remain on track: "&amp;'1. Inputs &amp; Activities'!S15&amp;"."),"")</f>
        <v>For JEE/PVS 'PVS II-3 - Quarantine and border security', learning will take place in the following way: . For the same JEE/PVS, the following processes will monitor whether progress is on track and which changes need to be introduced to remain on track: .</v>
      </c>
    </row>
    <row r="81" spans="2:2" ht="30" x14ac:dyDescent="0.25">
      <c r="B81" s="53" t="str">
        <f>IF('1. Inputs &amp; Activities'!E16="Yes", ("For JEE/PVS '"&amp;'1. Inputs &amp; Activities'!C16&amp;"', learning will take place in the following way: "&amp;'1. Inputs &amp; Activities'!R16&amp;". For the same JEE/PVS, the following processes will monitor whether progress is on track and which changes need to be introduced to remain on track: "&amp;'1. Inputs &amp; Activities'!S16&amp;"."),"")</f>
        <v>For JEE/PVS 'PVS II-4 - Surveillance and early detection', learning will take place in the following way: . For the same JEE/PVS, the following processes will monitor whether progress is on track and which changes need to be introduced to remain on track: .</v>
      </c>
    </row>
    <row r="82" spans="2:2" ht="45" x14ac:dyDescent="0.25">
      <c r="B82" s="53" t="str">
        <f>IF('1. Inputs &amp; Activities'!E17="Yes", ("For JEE/PVS '"&amp;'1. Inputs &amp; Activities'!C17&amp;"', learning will take place in the following way: "&amp;'1. Inputs &amp; Activities'!R17&amp;". For the same JEE/PVS, the following processes will monitor whether progress is on track and which changes need to be introduced to remain on track: "&amp;'1. Inputs &amp; Activities'!S17&amp;"."),"")</f>
        <v>For JEE/PVS 'PVS II-9 - Antimicrobial resistance and antimicrobial use', learning will take place in the following way: . For the same JEE/PVS, the following processes will monitor whether progress is on track and which changes need to be introduced to remain on track: .</v>
      </c>
    </row>
    <row r="83" spans="2:2" ht="30" x14ac:dyDescent="0.25">
      <c r="B83" s="53" t="str">
        <f>IF('1. Inputs &amp; Activities'!E18="Yes", ("For JEE/PVS '"&amp;'1. Inputs &amp; Activities'!C18&amp;"', learning will take place in the following way: "&amp;'1. Inputs &amp; Activities'!R18&amp;". For the same JEE/PVS, the following processes will monitor whether progress is on track and which changes need to be introduced to remain on track: "&amp;'1. Inputs &amp; Activities'!S18&amp;"."),"")</f>
        <v>For JEE/PVS 'D.1.1 - Specimen referral and transport system', learning will take place in the following way: . For the same JEE/PVS, the following processes will monitor whether progress is on track and which changes need to be introduced to remain on track: .</v>
      </c>
    </row>
    <row r="84" spans="2:2" ht="30" x14ac:dyDescent="0.25">
      <c r="B84" s="53" t="str">
        <f>IF('1. Inputs &amp; Activities'!E19="Yes", ("For JEE/PVS '"&amp;'1. Inputs &amp; Activities'!C19&amp;"', learning will take place in the following way: "&amp;'1. Inputs &amp; Activities'!R19&amp;". For the same JEE/PVS, the following processes will monitor whether progress is on track and which changes need to be introduced to remain on track: "&amp;'1. Inputs &amp; Activities'!S19&amp;"."),"")</f>
        <v>For JEE/PVS 'D.1.2 - Laboratory quality system', learning will take place in the following way: . For the same JEE/PVS, the following processes will monitor whether progress is on track and which changes need to be introduced to remain on track: .</v>
      </c>
    </row>
    <row r="85" spans="2:2" ht="30" x14ac:dyDescent="0.25">
      <c r="B85" s="53" t="str">
        <f>IF('1. Inputs &amp; Activities'!E20="Yes", ("For JEE/PVS '"&amp;'1. Inputs &amp; Activities'!C20&amp;"', learning will take place in the following way: "&amp;'1. Inputs &amp; Activities'!R20&amp;". For the same JEE/PVS, the following processes will monitor whether progress is on track and which changes need to be introduced to remain on track: "&amp;'1. Inputs &amp; Activities'!S20&amp;"."),"")</f>
        <v>For JEE/PVS 'D.1.3 - Laboratory testing capacity modalities', learning will take place in the following way: . For the same JEE/PVS, the following processes will monitor whether progress is on track and which changes need to be introduced to remain on track: .</v>
      </c>
    </row>
    <row r="86" spans="2:2" ht="30" x14ac:dyDescent="0.25">
      <c r="B86" s="53" t="str">
        <f>IF('1. Inputs &amp; Activities'!E21="Yes", ("For JEE/PVS '"&amp;'1. Inputs &amp; Activities'!C21&amp;"', learning will take place in the following way: "&amp;'1. Inputs &amp; Activities'!R21&amp;". For the same JEE/PVS, the following processes will monitor whether progress is on track and which changes need to be introduced to remain on track: "&amp;'1. Inputs &amp; Activities'!S21&amp;"."),"")</f>
        <v>For JEE/PVS 'D.1.4 - Effective national diagnostic network', learning will take place in the following way: . For the same JEE/PVS, the following processes will monitor whether progress is on track and which changes need to be introduced to remain on track: .</v>
      </c>
    </row>
    <row r="87" spans="2:2" ht="45" x14ac:dyDescent="0.25">
      <c r="B87" s="53" t="str">
        <f>IF('1. Inputs &amp; Activities'!E22="Yes", ("For JEE/PVS '"&amp;'1. Inputs &amp; Activities'!C22&amp;"', learning will take place in the following way: "&amp;'1. Inputs &amp; Activities'!R22&amp;". For the same JEE/PVS, the following processes will monitor whether progress is on track and which changes need to be introduced to remain on track: "&amp;'1. Inputs &amp; Activities'!S22&amp;"."),"")</f>
        <v>For JEE/PVS 'P.7.1 - Whole-of-government biosafety and biosecurity system is in place for human, animal and agriculture facilities', learning will take place in the following way: . For the same JEE/PVS, the following processes will monitor whether progress is on track and which changes need to be introduced to remain on track: .</v>
      </c>
    </row>
    <row r="88" spans="2:2" ht="45" x14ac:dyDescent="0.25">
      <c r="B88" s="53" t="str">
        <f>IF('1. Inputs &amp; Activities'!E23="Yes", ("For JEE/PVS '"&amp;'1. Inputs &amp; Activities'!C23&amp;"', learning will take place in the following way: "&amp;'1. Inputs &amp; Activities'!R23&amp;". For the same JEE/PVS, the following processes will monitor whether progress is on track and which changes need to be introduced to remain on track: "&amp;'1. Inputs &amp; Activities'!S23&amp;"."),"")</f>
        <v>For JEE/PVS 'P.7.2 - Biosafety and biosecurity training and practices in all relevant sectors', learning will take place in the following way: . For the same JEE/PVS, the following processes will monitor whether progress is on track and which changes need to be introduced to remain on track: .</v>
      </c>
    </row>
    <row r="89" spans="2:2" ht="30" x14ac:dyDescent="0.25">
      <c r="B89" s="53" t="str">
        <f>IF('1. Inputs &amp; Activities'!E24="Yes", ("For JEE/PVS '"&amp;'1. Inputs &amp; Activities'!C24&amp;"', learning will take place in the following way: "&amp;'1. Inputs &amp; Activities'!R24&amp;". For the same JEE/PVS, the following processes will monitor whether progress is on track and which changes need to be introduced to remain on track: "&amp;'1. Inputs &amp; Activities'!S24&amp;"."),"")</f>
        <v>For JEE/PVS 'PVS II-1 - Veterinary laboratory diagnosis', learning will take place in the following way: . For the same JEE/PVS, the following processes will monitor whether progress is on track and which changes need to be introduced to remain on track: .</v>
      </c>
    </row>
    <row r="90" spans="2:2" ht="30" x14ac:dyDescent="0.25">
      <c r="B90" s="53" t="str">
        <f>IF('1. Inputs &amp; Activities'!E25="Yes", ("For JEE/PVS '"&amp;'1. Inputs &amp; Activities'!C25&amp;"', learning will take place in the following way: "&amp;'1. Inputs &amp; Activities'!R25&amp;". For the same JEE/PVS, the following processes will monitor whether progress is on track and which changes need to be introduced to remain on track: "&amp;'1. Inputs &amp; Activities'!S25&amp;"."),"")</f>
        <v>For JEE/PVS 'D.3.1 - Multisectoral workforce strategy', learning will take place in the following way: . For the same JEE/PVS, the following processes will monitor whether progress is on track and which changes need to be introduced to remain on track: .</v>
      </c>
    </row>
    <row r="91" spans="2:2" ht="30" x14ac:dyDescent="0.25">
      <c r="B91" s="53" t="str">
        <f>IF('1. Inputs &amp; Activities'!E26="Yes", ("For JEE/PVS '"&amp;'1. Inputs &amp; Activities'!C26&amp;"', learning will take place in the following way: "&amp;'1. Inputs &amp; Activities'!R26&amp;". For the same JEE/PVS, the following processes will monitor whether progress is on track and which changes need to be introduced to remain on track: "&amp;'1. Inputs &amp; Activities'!S26&amp;"."),"")</f>
        <v>For JEE/PVS 'D.3.2 - Human resources for implementation of IHR', learning will take place in the following way: . For the same JEE/PVS, the following processes will monitor whether progress is on track and which changes need to be introduced to remain on track: .</v>
      </c>
    </row>
    <row r="92" spans="2:2" ht="30" x14ac:dyDescent="0.25">
      <c r="B92" s="53" t="str">
        <f>IF('1. Inputs &amp; Activities'!E27="Yes", ("For JEE/PVS '"&amp;'1. Inputs &amp; Activities'!C27&amp;"', learning will take place in the following way: "&amp;'1. Inputs &amp; Activities'!R27&amp;". For the same JEE/PVS, the following processes will monitor whether progress is on track and which changes need to be introduced to remain on track: "&amp;'1. Inputs &amp; Activities'!S27&amp;"."),"")</f>
        <v>For JEE/PVS 'D.3.3 - Workforce training', learning will take place in the following way: . For the same JEE/PVS, the following processes will monitor whether progress is on track and which changes need to be introduced to remain on track: .</v>
      </c>
    </row>
    <row r="93" spans="2:2" ht="30" x14ac:dyDescent="0.25">
      <c r="B93" s="53" t="str">
        <f>IF('1. Inputs &amp; Activities'!E28="Yes", ("For JEE/PVS '"&amp;'1. Inputs &amp; Activities'!C28&amp;"', learning will take place in the following way: "&amp;'1. Inputs &amp; Activities'!R28&amp;". For the same JEE/PVS, the following processes will monitor whether progress is on track and which changes need to be introduced to remain on track: "&amp;'1. Inputs &amp; Activities'!S28&amp;"."),"")</f>
        <v>For JEE/PVS 'D.3.4 - Workforce surge during a public health event', learning will take place in the following way: . For the same JEE/PVS, the following processes will monitor whether progress is on track and which changes need to be introduced to remain on track: .</v>
      </c>
    </row>
    <row r="94" spans="2:2" ht="45" x14ac:dyDescent="0.25">
      <c r="B94" s="53" t="str">
        <f>IF('1. Inputs &amp; Activities'!E29="Yes", ("For JEE/PVS '"&amp;'1. Inputs &amp; Activities'!C29&amp;"', learning will take place in the following way: "&amp;'1. Inputs &amp; Activities'!R29&amp;". For the same JEE/PVS, the following processes will monitor whether progress is on track and which changes need to be introduced to remain on track: "&amp;'1. Inputs &amp; Activities'!S29&amp;"."),"")</f>
        <v>For JEE/PVS 'PVS I-1 - Professional and technical staffing of the Veterinary Services', learning will take place in the following way: . For the same JEE/PVS, the following processes will monitor whether progress is on track and which changes need to be introduced to remain on track: .</v>
      </c>
    </row>
    <row r="95" spans="2:2" ht="45" x14ac:dyDescent="0.25">
      <c r="B95" s="53" t="str">
        <f>IF('1. Inputs &amp; Activities'!E30="Yes", ("For JEE/PVS '"&amp;'1. Inputs &amp; Activities'!C30&amp;"', learning will take place in the following way: "&amp;'1. Inputs &amp; Activities'!R30&amp;". For the same JEE/PVS, the following processes will monitor whether progress is on track and which changes need to be introduced to remain on track: "&amp;'1. Inputs &amp; Activities'!S30&amp;"."),"")</f>
        <v>For JEE/PVS 'PVS I-2 - Competency and education of veterinarians and veterinary paraprofessionals', learning will take place in the following way: . For the same JEE/PVS, the following processes will monitor whether progress is on track and which changes need to be introduced to remain on track: .</v>
      </c>
    </row>
    <row r="96" spans="2:2" ht="30.75" thickBot="1" x14ac:dyDescent="0.3">
      <c r="B96" s="54" t="str">
        <f>IF('1. Inputs &amp; Activities'!E31="Yes", ("For JEE/PVS '"&amp;'1. Inputs &amp; Activities'!C31&amp;"', learning will take place in the following way: "&amp;'1. Inputs &amp; Activities'!R31&amp;". For the same JEE/PVS, the following processes will monitor whether progress is on track and which changes need to be introduced to remain on track: "&amp;'1. Inputs &amp; Activities'!S31&amp;"."),"")</f>
        <v>For JEE/PVS 'PVS I-3 - Continuing education', learning will take place in the following way: . For the same JEE/PVS, the following processes will monitor whether progress is on track and which changes need to be introduced to remain on track: .</v>
      </c>
    </row>
    <row r="97" spans="2:2" ht="15.75" thickBot="1" x14ac:dyDescent="0.3">
      <c r="B97" s="8"/>
    </row>
    <row r="98" spans="2:2" ht="47.25" x14ac:dyDescent="0.25">
      <c r="B98" s="4" t="s">
        <v>520</v>
      </c>
    </row>
    <row r="99" spans="2:2" ht="45" x14ac:dyDescent="0.25">
      <c r="B99" s="5" t="s">
        <v>521</v>
      </c>
    </row>
    <row r="100" spans="2:2" ht="30" x14ac:dyDescent="0.25">
      <c r="B100" s="53" t="s">
        <v>522</v>
      </c>
    </row>
    <row r="101" spans="2:2" ht="90" x14ac:dyDescent="0.25">
      <c r="B101" s="53" t="str" cm="1">
        <f t="array" ref="B101">IF(COUNTIF('1. Inputs &amp; Activities'!E9:E17,"Yes")&gt;0,("We will improve in the technical area '"&amp;'1. Inputs &amp; Activities'!B9&amp;"' by by bringing the following JEE indicators to a demonstrated level of capacity: "&amp;_xlfn.TEXTJOIN(", ", TRUE, IF('1. Inputs &amp; Activities'!E9:E17="Yes", '1. Inputs &amp; Activities'!C9:C17&amp;" (from the level "&amp;'1. Inputs &amp; Activities'!I9:I17&amp;")", ""))),"")</f>
        <v>We will improve in the technical area 'Surveillance and early warning systems' by by bringing the following JEE indicators to a demonstrated level of capacity: D.2.1 - Early warning surveillance function (from the level ), D.2.2 - Event verification and investigation (from the level ), D.2.3 - Analysis and information sharing (from the level ), P.4.2 - Surveillance of AMR (from the level ), P.5.1 - Surveillance of zoonotic diseases (from the level ), PoE1 - Core capacity requirements at all times for PoEs (from the level ), PVS II-3 - Quarantine and border security (from the level ), PVS II-4 - Surveillance and early detection (from the level ), PVS II-9 - Antimicrobial resistance and antimicrobial use (from the level )</v>
      </c>
    </row>
    <row r="102" spans="2:2" ht="75" x14ac:dyDescent="0.25">
      <c r="B102" s="53" t="str" cm="1">
        <f t="array" ref="B102">IF(COUNTIF('1. Inputs &amp; Activities'!E18:E24,"Yes")&gt;0,("We will improve in the technical area '"&amp;'1. Inputs &amp; Activities'!B18&amp;"' by by bringing the following JEE indicators to a demonstrated level of capacity: "&amp;_xlfn.TEXTJOIN("; ", TRUE, IF('1. Inputs &amp; Activities'!E18:E24="Yes", '1. Inputs &amp; Activities'!C18:C24&amp;" (from the level "&amp;'1. Inputs &amp; Activities'!I18:I24&amp;")", ""))),"")</f>
        <v>We will improve in the technical area 'Laboratory Systems' by by bringing the following JEE indicators to a demonstrated level of capacity: D.1.1 - Specimen referral and transport system (from the level ); D.1.2 - Laboratory quality system (from the level ); D.1.3 - Laboratory testing capacity modalities (from the level ); D.1.4 - Effective national diagnostic network (from the level ); P.7.1 - Whole-of-government biosafety and biosecurity system is in place for human, animal and agriculture facilities (from the level ); P.7.2 - Biosafety and biosecurity training and practices in all relevant sectors (from the level ); PVS II-1 - Veterinary laboratory diagnosis (from the level )</v>
      </c>
    </row>
    <row r="103" spans="2:2" ht="75.75" thickBot="1" x14ac:dyDescent="0.3">
      <c r="B103" s="55" t="str" cm="1">
        <f t="array" ref="B103">IF(COUNTIF('1. Inputs &amp; Activities'!E25:E31,"Yes")&gt;0,"We will improve in the technical area '"&amp;'1. Inputs &amp; Activities'!B25&amp;"' by bringing the following JEE indicators to a demonstrated level of capacity: "&amp;_xlfn.TEXTJOIN("; ", TRUE, IF('1. Inputs &amp; Activities'!E25:E31="Yes", '1. Inputs &amp; Activities'!C25:C31&amp;" (from the level "&amp;'1. Inputs &amp; Activities'!I25:I31&amp;")", "")),"")</f>
        <v>We will improve in the technical area 'Human resources/workforce strengthening' by bringing the following JEE indicators to a demonstrated level of capacity: D.3.1 - Multisectoral workforce strategy (from the level ); D.3.2 - Human resources for implementation of IHR (from the level ); D.3.3 - Workforce training (from the level ); D.3.4 - Workforce surge during a public health event (from the level ); PVS I-1 - Professional and technical staffing of the Veterinary Services (from the level ); PVS I-2 - Competency and education of veterinarians and veterinary paraprofessionals (from the level ); PVS I-3 - Continuing education (from the level )</v>
      </c>
    </row>
    <row r="104" spans="2:2" ht="15.75" thickBot="1" x14ac:dyDescent="0.3">
      <c r="B104" s="8"/>
    </row>
    <row r="105" spans="2:2" ht="110.25" x14ac:dyDescent="0.25">
      <c r="B105" s="4" t="s">
        <v>523</v>
      </c>
    </row>
    <row r="106" spans="2:2" x14ac:dyDescent="0.25">
      <c r="B106" s="23" t="s">
        <v>524</v>
      </c>
    </row>
    <row r="107" spans="2:2" ht="30" x14ac:dyDescent="0.25">
      <c r="B107" s="5" t="s">
        <v>525</v>
      </c>
    </row>
    <row r="108" spans="2:2" ht="390" x14ac:dyDescent="0.25">
      <c r="B108" s="43" t="str" cm="1">
        <f t="array" ref="B108">"a. Surveillance and early warning systems"&amp;CHAR(10)&amp;_xlfn.TEXTJOIN(CHAR(10),TRUE,IF('1. Inputs &amp; Activities'!E9:E17="Yes", '1. Inputs &amp; Activities'!C9:C17, ""))&amp;CHAR(10)&amp;"b. Laboratory systems"&amp;CHAR(10)&amp;_xlfn.TEXTJOIN(CHAR(10),TRUE,IF('1. Inputs &amp; Activities'!E18:E24="Yes", '1. Inputs &amp; Activities'!C18:C24, ""))&amp;CHAR(10)&amp;"c. Human Resources/Workforce Strengthening"&amp;CHAR(10)&amp;_xlfn.TEXTJOIN(CHAR(10),TRUE,IF('1. Inputs &amp; Activities'!E25:E31="Yes", '1. Inputs &amp; Activities'!C25:C31, ""))</f>
        <v>a. Surveillance and early warning systems
D.2.1 - Early warning surveillance function
D.2.2 - Event verification and investigation
D.2.3 - Analysis and information sharing
P.4.2 - Surveillance of AMR
P.5.1 - Surveillance of zoonotic diseases
PoE1 - Core capacity requirements at all times for PoEs
PVS II-3 - Quarantine and border security
PVS II-4 - Surveillance and early detection
PVS II-9 - Antimicrobial resistance and antimicrobial use
b. Laboratory systems
D.1.1 - Specimen referral and transport system
D.1.2 - Laboratory quality system
D.1.3 - Laboratory testing capacity modalities
D.1.4 - Effective national diagnostic network
P.7.1 - Whole-of-government biosafety and biosecurity system is in place for human, animal and agriculture facilities
P.7.2 - Biosafety and biosecurity training and practices in all relevant sectors
PVS II-1 - Veterinary laboratory diagnosis
c. Human Resources/Workforce Strengthening
D.3.1 - Multisectoral workforce strategy
D.3.2 - Human resources for implementation of IHR
D.3.3 - Workforce training
D.3.4 - Workforce surge during a public health event
PVS I-1 - Professional and technical staffing of the Veterinary Services
PVS I-2 - Competency and education of veterinarians and veterinary paraprofessionals
PVS I-3 - Continuing education</v>
      </c>
    </row>
    <row r="109" spans="2:2" ht="45" x14ac:dyDescent="0.25">
      <c r="B109" s="5" t="s">
        <v>526</v>
      </c>
    </row>
    <row r="110" spans="2:2" ht="75" x14ac:dyDescent="0.25">
      <c r="B110" s="53" t="str">
        <f>IF('1. Inputs &amp; Activities'!E9="Yes", "The proposed activities will help us progress towards a demontrated level of capacity for JEE/PVS '"&amp;'1. Inputs &amp; Activities'!C9&amp;"' in the following way:"&amp;CHAR(10)&amp;'1. Inputs &amp; Activities'!J9&amp;CHAR(10)&amp;"We believe this is feasible for the following reason:"&amp;CHAR(10)&amp;'1. Inputs &amp; Activities'!K9,"")</f>
        <v xml:space="preserve">The proposed activities will help us progress towards a demontrated level of capacity for JEE/PVS 'D.2.1 - Early warning surveillance function' in the following way:
We believe this is feasible for the following reason:
</v>
      </c>
    </row>
    <row r="111" spans="2:2" ht="75" x14ac:dyDescent="0.25">
      <c r="B111" s="53" t="str">
        <f>IF('1. Inputs &amp; Activities'!E10="Yes", "The proposed activities will help us progress towards a demontrated level of capacity for JEE/PVS '"&amp;'1. Inputs &amp; Activities'!C10&amp;"' in the following way:"&amp;CHAR(10)&amp;'1. Inputs &amp; Activities'!J10&amp;CHAR(10)&amp;"We believe this is feasible for the following reason:"&amp;CHAR(10)&amp;'1. Inputs &amp; Activities'!K10,"")</f>
        <v xml:space="preserve">The proposed activities will help us progress towards a demontrated level of capacity for JEE/PVS 'D.2.2 - Event verification and investigation' in the following way:
We believe this is feasible for the following reason:
</v>
      </c>
    </row>
    <row r="112" spans="2:2" ht="75" x14ac:dyDescent="0.25">
      <c r="B112" s="53" t="str">
        <f>IF('1. Inputs &amp; Activities'!E11="Yes", "The proposed activities will help us progress towards a demontrated level of capacity for JEE/PVS '"&amp;'1. Inputs &amp; Activities'!C11&amp;"' in the following way:"&amp;CHAR(10)&amp;'1. Inputs &amp; Activities'!J11&amp;CHAR(10)&amp;"We believe this is feasible for the following reason:"&amp;CHAR(10)&amp;'1. Inputs &amp; Activities'!K11,"")</f>
        <v xml:space="preserve">The proposed activities will help us progress towards a demontrated level of capacity for JEE/PVS 'D.2.3 - Analysis and information sharing' in the following way:
We believe this is feasible for the following reason:
</v>
      </c>
    </row>
    <row r="113" spans="2:2" ht="75" x14ac:dyDescent="0.25">
      <c r="B113" s="53" t="str">
        <f>IF('1. Inputs &amp; Activities'!E12="Yes", "The proposed activities will help us progress towards a demontrated level of capacity for JEE/PVS '"&amp;'1. Inputs &amp; Activities'!C12&amp;"' in the following way:"&amp;CHAR(10)&amp;'1. Inputs &amp; Activities'!J12&amp;CHAR(10)&amp;"We believe this is feasible for the following reason:"&amp;CHAR(10)&amp;'1. Inputs &amp; Activities'!K12,"")</f>
        <v xml:space="preserve">The proposed activities will help us progress towards a demontrated level of capacity for JEE/PVS 'P.4.2 - Surveillance of AMR' in the following way:
We believe this is feasible for the following reason:
</v>
      </c>
    </row>
    <row r="114" spans="2:2" ht="75" x14ac:dyDescent="0.25">
      <c r="B114" s="53" t="str">
        <f>IF('1. Inputs &amp; Activities'!E13="Yes", "The proposed activities will help us progress towards a demontrated level of capacity for JEE/PVS '"&amp;'1. Inputs &amp; Activities'!C13&amp;"' in the following way:"&amp;CHAR(10)&amp;'1. Inputs &amp; Activities'!J13&amp;CHAR(10)&amp;"We believe this is feasible for the following reason:"&amp;CHAR(10)&amp;'1. Inputs &amp; Activities'!K13,"")</f>
        <v xml:space="preserve">The proposed activities will help us progress towards a demontrated level of capacity for JEE/PVS 'P.5.1 - Surveillance of zoonotic diseases' in the following way:
We believe this is feasible for the following reason:
</v>
      </c>
    </row>
    <row r="115" spans="2:2" ht="75" x14ac:dyDescent="0.25">
      <c r="B115" s="53" t="str">
        <f>IF('1. Inputs &amp; Activities'!E14="Yes", "The proposed activities will help us progress towards a demontrated level of capacity for JEE/PVS '"&amp;'1. Inputs &amp; Activities'!C14&amp;"' in the following way:"&amp;CHAR(10)&amp;'1. Inputs &amp; Activities'!J14&amp;CHAR(10)&amp;"We believe this is feasible for the following reason:"&amp;CHAR(10)&amp;'1. Inputs &amp; Activities'!K14,"")</f>
        <v xml:space="preserve">The proposed activities will help us progress towards a demontrated level of capacity for JEE/PVS 'PoE1 - Core capacity requirements at all times for PoEs' in the following way:
We believe this is feasible for the following reason:
</v>
      </c>
    </row>
    <row r="116" spans="2:2" ht="75" x14ac:dyDescent="0.25">
      <c r="B116" s="53" t="str">
        <f>IF('1. Inputs &amp; Activities'!E15="Yes", "The proposed activities will help us progress towards a demontrated level of capacity for JEE/PVS '"&amp;'1. Inputs &amp; Activities'!C15&amp;"' in the following way:"&amp;CHAR(10)&amp;'1. Inputs &amp; Activities'!J15&amp;CHAR(10)&amp;"We believe this is feasible for the following reason:"&amp;CHAR(10)&amp;'1. Inputs &amp; Activities'!K15,"")</f>
        <v xml:space="preserve">The proposed activities will help us progress towards a demontrated level of capacity for JEE/PVS 'PVS II-3 - Quarantine and border security' in the following way:
We believe this is feasible for the following reason:
</v>
      </c>
    </row>
    <row r="117" spans="2:2" ht="75" x14ac:dyDescent="0.25">
      <c r="B117" s="53" t="str">
        <f>IF('1. Inputs &amp; Activities'!E16="Yes", "The proposed activities will help us progress towards a demontrated level of capacity for JEE/PVS '"&amp;'1. Inputs &amp; Activities'!C16&amp;"' in the following way:"&amp;CHAR(10)&amp;'1. Inputs &amp; Activities'!J16&amp;CHAR(10)&amp;"We believe this is feasible for the following reason:"&amp;CHAR(10)&amp;'1. Inputs &amp; Activities'!K16,"")</f>
        <v xml:space="preserve">The proposed activities will help us progress towards a demontrated level of capacity for JEE/PVS 'PVS II-4 - Surveillance and early detection' in the following way:
We believe this is feasible for the following reason:
</v>
      </c>
    </row>
    <row r="118" spans="2:2" ht="75" x14ac:dyDescent="0.25">
      <c r="B118" s="53" t="str">
        <f>IF('1. Inputs &amp; Activities'!E17="Yes", "The proposed activities will help us progress towards a demontrated level of capacity for JEE/PVS '"&amp;'1. Inputs &amp; Activities'!C17&amp;"' in the following way:"&amp;CHAR(10)&amp;'1. Inputs &amp; Activities'!J17&amp;CHAR(10)&amp;"We believe this is feasible for the following reason:"&amp;CHAR(10)&amp;'1. Inputs &amp; Activities'!K17,"")</f>
        <v xml:space="preserve">The proposed activities will help us progress towards a demontrated level of capacity for JEE/PVS 'PVS II-9 - Antimicrobial resistance and antimicrobial use' in the following way:
We believe this is feasible for the following reason:
</v>
      </c>
    </row>
    <row r="119" spans="2:2" ht="75" x14ac:dyDescent="0.25">
      <c r="B119" s="53" t="str">
        <f>IF('1. Inputs &amp; Activities'!E18="Yes", "The proposed activities will help us progress towards a demontrated level of capacity for JEE/PVS '"&amp;'1. Inputs &amp; Activities'!C18&amp;"' in the following way:"&amp;CHAR(10)&amp;'1. Inputs &amp; Activities'!J18&amp;CHAR(10)&amp;"We believe this is feasible for the following reason:"&amp;CHAR(10)&amp;'1. Inputs &amp; Activities'!K18,"")</f>
        <v xml:space="preserve">The proposed activities will help us progress towards a demontrated level of capacity for JEE/PVS 'D.1.1 - Specimen referral and transport system' in the following way:
We believe this is feasible for the following reason:
</v>
      </c>
    </row>
    <row r="120" spans="2:2" ht="75" x14ac:dyDescent="0.25">
      <c r="B120" s="53" t="str">
        <f>IF('1. Inputs &amp; Activities'!E19="Yes", "The proposed activities will help us progress towards a demontrated level of capacity for JEE/PVS '"&amp;'1. Inputs &amp; Activities'!C19&amp;"' in the following way:"&amp;CHAR(10)&amp;'1. Inputs &amp; Activities'!J19&amp;CHAR(10)&amp;"We believe this is feasible for the following reason:"&amp;CHAR(10)&amp;'1. Inputs &amp; Activities'!K19,"")</f>
        <v xml:space="preserve">The proposed activities will help us progress towards a demontrated level of capacity for JEE/PVS 'D.1.2 - Laboratory quality system' in the following way:
We believe this is feasible for the following reason:
</v>
      </c>
    </row>
    <row r="121" spans="2:2" ht="75" x14ac:dyDescent="0.25">
      <c r="B121" s="53" t="str">
        <f>IF('1. Inputs &amp; Activities'!E20="Yes", "The proposed activities will help us progress towards a demontrated level of capacity for JEE/PVS '"&amp;'1. Inputs &amp; Activities'!C20&amp;"' in the following way:"&amp;CHAR(10)&amp;'1. Inputs &amp; Activities'!J20&amp;CHAR(10)&amp;"We believe this is feasible for the following reason:"&amp;CHAR(10)&amp;'1. Inputs &amp; Activities'!K20,"")</f>
        <v xml:space="preserve">The proposed activities will help us progress towards a demontrated level of capacity for JEE/PVS 'D.1.3 - Laboratory testing capacity modalities' in the following way:
We believe this is feasible for the following reason:
</v>
      </c>
    </row>
    <row r="122" spans="2:2" ht="75" x14ac:dyDescent="0.25">
      <c r="B122" s="53" t="str">
        <f>IF('1. Inputs &amp; Activities'!E21="Yes", "The proposed activities will help us progress towards a demontrated level of capacity for JEE/PVS '"&amp;'1. Inputs &amp; Activities'!C21&amp;"' in the following way:"&amp;CHAR(10)&amp;'1. Inputs &amp; Activities'!J21&amp;CHAR(10)&amp;"We believe this is feasible for the following reason:"&amp;CHAR(10)&amp;'1. Inputs &amp; Activities'!K21,"")</f>
        <v xml:space="preserve">The proposed activities will help us progress towards a demontrated level of capacity for JEE/PVS 'D.1.4 - Effective national diagnostic network' in the following way:
We believe this is feasible for the following reason:
</v>
      </c>
    </row>
    <row r="123" spans="2:2" ht="75" x14ac:dyDescent="0.25">
      <c r="B123" s="53" t="str">
        <f>IF('1. Inputs &amp; Activities'!E22="Yes", "The proposed activities will help us progress towards a demontrated level of capacity for JEE/PVS '"&amp;'1. Inputs &amp; Activities'!C22&amp;"' in the following way:"&amp;CHAR(10)&amp;'1. Inputs &amp; Activities'!J22&amp;CHAR(10)&amp;"We believe this is feasible for the following reason:"&amp;CHAR(10)&amp;'1. Inputs &amp; Activities'!K22,"")</f>
        <v xml:space="preserve">The proposed activities will help us progress towards a demontrated level of capacity for JEE/PVS 'P.7.1 - Whole-of-government biosafety and biosecurity system is in place for human, animal and agriculture facilities' in the following way:
We believe this is feasible for the following reason:
</v>
      </c>
    </row>
    <row r="124" spans="2:2" ht="75" x14ac:dyDescent="0.25">
      <c r="B124" s="53" t="str">
        <f>IF('1. Inputs &amp; Activities'!E23="Yes", "The proposed activities will help us progress towards a demontrated level of capacity for JEE/PVS '"&amp;'1. Inputs &amp; Activities'!C23&amp;"' in the following way:"&amp;CHAR(10)&amp;'1. Inputs &amp; Activities'!J23&amp;CHAR(10)&amp;"We believe this is feasible for the following reason:"&amp;CHAR(10)&amp;'1. Inputs &amp; Activities'!K23,"")</f>
        <v xml:space="preserve">The proposed activities will help us progress towards a demontrated level of capacity for JEE/PVS 'P.7.2 - Biosafety and biosecurity training and practices in all relevant sectors' in the following way:
We believe this is feasible for the following reason:
</v>
      </c>
    </row>
    <row r="125" spans="2:2" ht="75" x14ac:dyDescent="0.25">
      <c r="B125" s="53" t="str">
        <f>IF('1. Inputs &amp; Activities'!E24="Yes", "The proposed activities will help us progress towards a demontrated level of capacity for JEE/PVS '"&amp;'1. Inputs &amp; Activities'!C24&amp;"' in the following way:"&amp;CHAR(10)&amp;'1. Inputs &amp; Activities'!J24&amp;CHAR(10)&amp;"We believe this is feasible for the following reason:"&amp;CHAR(10)&amp;'1. Inputs &amp; Activities'!K24,"")</f>
        <v xml:space="preserve">The proposed activities will help us progress towards a demontrated level of capacity for JEE/PVS 'PVS II-1 - Veterinary laboratory diagnosis' in the following way:
We believe this is feasible for the following reason:
</v>
      </c>
    </row>
    <row r="126" spans="2:2" ht="75" x14ac:dyDescent="0.25">
      <c r="B126" s="53" t="str">
        <f>IF('1. Inputs &amp; Activities'!E25="Yes", "The proposed activities will help us progress towards a demontrated level of capacity for JEE/PVS '"&amp;'1. Inputs &amp; Activities'!C25&amp;"' in the following way:"&amp;CHAR(10)&amp;'1. Inputs &amp; Activities'!J25&amp;CHAR(10)&amp;"We believe this is feasible for the following reason:"&amp;CHAR(10)&amp;'1. Inputs &amp; Activities'!K25,"")</f>
        <v xml:space="preserve">The proposed activities will help us progress towards a demontrated level of capacity for JEE/PVS 'D.3.1 - Multisectoral workforce strategy' in the following way:
We believe this is feasible for the following reason:
</v>
      </c>
    </row>
    <row r="127" spans="2:2" ht="75" x14ac:dyDescent="0.25">
      <c r="B127" s="53" t="str">
        <f>IF('1. Inputs &amp; Activities'!E26="Yes", "The proposed activities will help us progress towards a demontrated level of capacity for JEE/PVS '"&amp;'1. Inputs &amp; Activities'!C26&amp;"' in the following way:"&amp;CHAR(10)&amp;'1. Inputs &amp; Activities'!J26&amp;CHAR(10)&amp;"We believe this is feasible for the following reason:"&amp;CHAR(10)&amp;'1. Inputs &amp; Activities'!K26,"")</f>
        <v xml:space="preserve">The proposed activities will help us progress towards a demontrated level of capacity for JEE/PVS 'D.3.2 - Human resources for implementation of IHR' in the following way:
We believe this is feasible for the following reason:
</v>
      </c>
    </row>
    <row r="128" spans="2:2" ht="75" x14ac:dyDescent="0.25">
      <c r="B128" s="53" t="str">
        <f>IF('1. Inputs &amp; Activities'!E27="Yes", "The proposed activities will help us progress towards a demontrated level of capacity for JEE/PVS '"&amp;'1. Inputs &amp; Activities'!C27&amp;"' in the following way:"&amp;CHAR(10)&amp;'1. Inputs &amp; Activities'!J27&amp;CHAR(10)&amp;"We believe this is feasible for the following reason:"&amp;CHAR(10)&amp;'1. Inputs &amp; Activities'!K27,"")</f>
        <v xml:space="preserve">The proposed activities will help us progress towards a demontrated level of capacity for JEE/PVS 'D.3.3 - Workforce training' in the following way:
We believe this is feasible for the following reason:
</v>
      </c>
    </row>
    <row r="129" spans="2:2" ht="75" x14ac:dyDescent="0.25">
      <c r="B129" s="53" t="str">
        <f>IF('1. Inputs &amp; Activities'!E28="Yes", "The proposed activities will help us progress towards a demontrated level of capacity for JEE/PVS '"&amp;'1. Inputs &amp; Activities'!C28&amp;"' in the following way:"&amp;CHAR(10)&amp;'1. Inputs &amp; Activities'!J28&amp;CHAR(10)&amp;"We believe this is feasible for the following reason:"&amp;CHAR(10)&amp;'1. Inputs &amp; Activities'!K28,"")</f>
        <v xml:space="preserve">The proposed activities will help us progress towards a demontrated level of capacity for JEE/PVS 'D.3.4 - Workforce surge during a public health event' in the following way:
We believe this is feasible for the following reason:
</v>
      </c>
    </row>
    <row r="130" spans="2:2" ht="75" x14ac:dyDescent="0.25">
      <c r="B130" s="53" t="str">
        <f>IF('1. Inputs &amp; Activities'!E29="Yes", "The proposed activities will help us progress towards a demontrated level of capacity for JEE/PVS '"&amp;'1. Inputs &amp; Activities'!C29&amp;"' in the following way:"&amp;CHAR(10)&amp;'1. Inputs &amp; Activities'!J29&amp;CHAR(10)&amp;"We believe this is feasible for the following reason:"&amp;CHAR(10)&amp;'1. Inputs &amp; Activities'!K29,"")</f>
        <v xml:space="preserve">The proposed activities will help us progress towards a demontrated level of capacity for JEE/PVS 'PVS I-1 - Professional and technical staffing of the Veterinary Services' in the following way:
We believe this is feasible for the following reason:
</v>
      </c>
    </row>
    <row r="131" spans="2:2" ht="75" x14ac:dyDescent="0.25">
      <c r="B131" s="53" t="str">
        <f>IF('1. Inputs &amp; Activities'!E30="Yes", "The proposed activities will help us progress towards a demontrated level of capacity for JEE/PVS '"&amp;'1. Inputs &amp; Activities'!C30&amp;"' in the following way:"&amp;CHAR(10)&amp;'1. Inputs &amp; Activities'!J30&amp;CHAR(10)&amp;"We believe this is feasible for the following reason:"&amp;CHAR(10)&amp;'1. Inputs &amp; Activities'!K30,"")</f>
        <v xml:space="preserve">The proposed activities will help us progress towards a demontrated level of capacity for JEE/PVS 'PVS I-2 - Competency and education of veterinarians and veterinary paraprofessionals' in the following way:
We believe this is feasible for the following reason:
</v>
      </c>
    </row>
    <row r="132" spans="2:2" ht="75" x14ac:dyDescent="0.25">
      <c r="B132" s="53" t="str">
        <f>IF('1. Inputs &amp; Activities'!E31="Yes", "The proposed activities will help us progress towards a demontrated level of capacity for JEE/PVS '"&amp;'1. Inputs &amp; Activities'!C31&amp;"' in the following way:"&amp;CHAR(10)&amp;'1. Inputs &amp; Activities'!J31&amp;CHAR(10)&amp;"We believe this is feasible for the following reason:"&amp;CHAR(10)&amp;'1. Inputs &amp; Activities'!K31,"")</f>
        <v xml:space="preserve">The proposed activities will help us progress towards a demontrated level of capacity for JEE/PVS 'PVS I-3 - Continuing education' in the following way:
We believe this is feasible for the following reason:
</v>
      </c>
    </row>
    <row r="133" spans="2:2" ht="45" x14ac:dyDescent="0.25">
      <c r="B133" s="5" t="s">
        <v>527</v>
      </c>
    </row>
    <row r="134" spans="2:2" ht="285.75" thickBot="1" x14ac:dyDescent="0.3">
      <c r="B134" s="41" t="str" cm="1">
        <f t="array" ref="B134">"d. Infection Prevention and Control (IPC)"&amp;CHAR(10)&amp;_xlfn.TEXTJOIN(CHAR(10),TRUE,IF('1. Inputs &amp; Activities'!B37:B39="Yes", '1. Inputs &amp; Activities'!C37:C39, ""))&amp;CHAR(10)&amp;"e. Risk communication and community engagement (RCCE)"&amp;CHAR(10)&amp;_xlfn.TEXTJOIN(CHAR(10),TRUE,IF('1. Inputs &amp; Activities'!B40:B42="Yes",'1. Inputs &amp; Activities'!C40:C42, ""))&amp;CHAR(10)&amp;"f. Additional capacities related to Zoonotic Diseases"&amp;CHAR(10)&amp;_xlfn.TEXTJOIN(CHAR(10),TRUE,IF('1. Inputs &amp; Activities'!B43:B44="Yes", '1. Inputs &amp; Activities'!C43:C44, ""))&amp;CHAR(10)&amp;"g. Health Emergency Management [including Medical Countermeasures]"&amp;CHAR(10)&amp;_xlfn.TEXTJOIN(CHAR(10),TRUE,IF('1. Inputs &amp; Activities'!B45:B47="Yes", '1. Inputs &amp; Activities'!C45:C47, ""))&amp;CHAR(10)&amp;"h. Immunization [including capacity for mass vaccination]"&amp;CHAR(10)&amp;_xlfn.TEXTJOIN(CHAR(10),TRUE,IF('1. Inputs &amp; Activities'!B48:B50="Yes",'1. Inputs &amp; Activities'!C48:C50, ""))</f>
        <v>d. Infection Prevention and Control (IPC)
R.4.1 - IPC programmes
R.4.2 - HCAI surveillance
R.4.3 - Safe environment in health facilities
e. Risk communication and community engagement (RCCE)
R.5.1 - RCCE system for emergencies
R.5.2 - Risk communication
R.5.3 - Community engagement
f. Additional capacities related to Zoonotic Diseases
P.5.2 - Responding to zoonotic diseases
P.5.3 - Sanitary animal production practices
g. Health Emergency Management [including Medical Countermeasures]
R.1.1, R.1.2, R.1.3, R.1.4, R.1.5 - Emergency Preparedness
R.3.3 - Continuity of essential health services (EHS)
PoE 2 - Public health response at points of entry
h. Immunization [including capacity for mass vaccination]
P.8.1- Vaccine’s coverage (measles) as part of national programme
P.8.2 - National vaccine access and delivery
P.8.3 - Mass vaccination for epidemics of VPDs</v>
      </c>
    </row>
    <row r="135" spans="2:2" ht="45" x14ac:dyDescent="0.25">
      <c r="B135" s="5" t="s">
        <v>528</v>
      </c>
    </row>
    <row r="136" spans="2:2" ht="75" x14ac:dyDescent="0.25">
      <c r="B136" s="53" t="str">
        <f>IF('1. Inputs &amp; Activities'!B37="Yes", "The proposed activities will help us progress towards a demontrated level of capacity for JEE/PVS '"&amp;'1. Inputs &amp; Activities'!C37&amp;"' in the following way:"&amp;CHAR(10)&amp;'1. Inputs &amp; Activities'!J37&amp;CHAR(10)&amp;"We believe this is feasible for the following reason:"&amp;CHAR(10)&amp;'1. Inputs &amp; Activities'!K37,"")</f>
        <v xml:space="preserve">The proposed activities will help us progress towards a demontrated level of capacity for JEE/PVS 'R.4.1 - IPC programmes' in the following way:
We believe this is feasible for the following reason:
</v>
      </c>
    </row>
    <row r="137" spans="2:2" ht="75" x14ac:dyDescent="0.25">
      <c r="B137" s="53" t="str">
        <f>IF('1. Inputs &amp; Activities'!B38="Yes", "The proposed activities will help us progress towards a demontrated level of capacity for JEE/PVS '"&amp;'1. Inputs &amp; Activities'!C38&amp;"' in the following way:"&amp;CHAR(10)&amp;'1. Inputs &amp; Activities'!J38&amp;CHAR(10)&amp;"We believe this is feasible for the following reason:"&amp;CHAR(10)&amp;'1. Inputs &amp; Activities'!K38,"")</f>
        <v xml:space="preserve">The proposed activities will help us progress towards a demontrated level of capacity for JEE/PVS 'R.4.2 - HCAI surveillance' in the following way:
We believe this is feasible for the following reason:
</v>
      </c>
    </row>
    <row r="138" spans="2:2" ht="75" x14ac:dyDescent="0.25">
      <c r="B138" s="53" t="str">
        <f>IF('1. Inputs &amp; Activities'!B39="Yes", "The proposed activities will help us progress towards a demontrated level of capacity for JEE/PVS '"&amp;'1. Inputs &amp; Activities'!C39&amp;"' in the following way:"&amp;CHAR(10)&amp;'1. Inputs &amp; Activities'!J39&amp;CHAR(10)&amp;"We believe this is feasible for the following reason:"&amp;CHAR(10)&amp;'1. Inputs &amp; Activities'!K39,"")</f>
        <v xml:space="preserve">The proposed activities will help us progress towards a demontrated level of capacity for JEE/PVS 'R.4.3 - Safe environment in health facilities' in the following way:
We believe this is feasible for the following reason:
</v>
      </c>
    </row>
    <row r="139" spans="2:2" ht="75" x14ac:dyDescent="0.25">
      <c r="B139" s="53" t="str">
        <f>IF('1. Inputs &amp; Activities'!B40="Yes", "The proposed activities will help us progress towards a demontrated level of capacity for JEE/PVS '"&amp;'1. Inputs &amp; Activities'!C40&amp;"' in the following way:"&amp;CHAR(10)&amp;'1. Inputs &amp; Activities'!J40&amp;CHAR(10)&amp;"We believe this is feasible for the following reason:"&amp;CHAR(10)&amp;'1. Inputs &amp; Activities'!K40,"")</f>
        <v xml:space="preserve">The proposed activities will help us progress towards a demontrated level of capacity for JEE/PVS 'R.5.1 - RCCE system for emergencies' in the following way:
We believe this is feasible for the following reason:
</v>
      </c>
    </row>
    <row r="140" spans="2:2" ht="75" x14ac:dyDescent="0.25">
      <c r="B140" s="53" t="str">
        <f>IF('1. Inputs &amp; Activities'!B41="Yes", "The proposed activities will help us progress towards a demontrated level of capacity for JEE/PVS '"&amp;'1. Inputs &amp; Activities'!C41&amp;"' in the following way:"&amp;CHAR(10)&amp;'1. Inputs &amp; Activities'!J41&amp;CHAR(10)&amp;"We believe this is feasible for the following reason:"&amp;CHAR(10)&amp;'1. Inputs &amp; Activities'!K41,"")</f>
        <v xml:space="preserve">The proposed activities will help us progress towards a demontrated level of capacity for JEE/PVS 'R.5.2 - Risk communication' in the following way:
We believe this is feasible for the following reason:
</v>
      </c>
    </row>
    <row r="141" spans="2:2" ht="75" x14ac:dyDescent="0.25">
      <c r="B141" s="53" t="str">
        <f>IF('1. Inputs &amp; Activities'!B42="Yes", "The proposed activities will help us progress towards a demontrated level of capacity for JEE/PVS '"&amp;'1. Inputs &amp; Activities'!C42&amp;"' in the following way:"&amp;CHAR(10)&amp;'1. Inputs &amp; Activities'!J42&amp;CHAR(10)&amp;"We believe this is feasible for the following reason:"&amp;CHAR(10)&amp;'1. Inputs &amp; Activities'!K42,"")</f>
        <v xml:space="preserve">The proposed activities will help us progress towards a demontrated level of capacity for JEE/PVS 'R.5.3 - Community engagement' in the following way:
We believe this is feasible for the following reason:
</v>
      </c>
    </row>
    <row r="142" spans="2:2" ht="75" x14ac:dyDescent="0.25">
      <c r="B142" s="53" t="str">
        <f>IF('1. Inputs &amp; Activities'!B43="Yes", "The proposed activities will help us progress towards a demontrated level of capacity for JEE/PVS '"&amp;'1. Inputs &amp; Activities'!C43&amp;"' in the following way:"&amp;CHAR(10)&amp;'1. Inputs &amp; Activities'!J43&amp;CHAR(10)&amp;"We believe this is feasible for the following reason:"&amp;CHAR(10)&amp;'1. Inputs &amp; Activities'!K43,"")</f>
        <v xml:space="preserve">The proposed activities will help us progress towards a demontrated level of capacity for JEE/PVS 'P.5.2 - Responding to zoonotic diseases' in the following way:
We believe this is feasible for the following reason:
</v>
      </c>
    </row>
    <row r="143" spans="2:2" ht="75" x14ac:dyDescent="0.25">
      <c r="B143" s="53" t="str">
        <f>IF('1. Inputs &amp; Activities'!B44="Yes", "The proposed activities will help us progress towards a demontrated level of capacity for JEE/PVS '"&amp;'1. Inputs &amp; Activities'!C44&amp;"' in the following way:"&amp;CHAR(10)&amp;'1. Inputs &amp; Activities'!J44&amp;CHAR(10)&amp;"We believe this is feasible for the following reason:"&amp;CHAR(10)&amp;'1. Inputs &amp; Activities'!K44,"")</f>
        <v xml:space="preserve">The proposed activities will help us progress towards a demontrated level of capacity for JEE/PVS 'P.5.3 - Sanitary animal production practices' in the following way:
We believe this is feasible for the following reason:
</v>
      </c>
    </row>
    <row r="144" spans="2:2" ht="75" x14ac:dyDescent="0.25">
      <c r="B144" s="53" t="str">
        <f>IF('1. Inputs &amp; Activities'!B45="Yes", "The proposed activities will help us progress towards a demontrated level of capacity for JEE/PVS '"&amp;'1. Inputs &amp; Activities'!C45&amp;"' in the following way:"&amp;CHAR(10)&amp;'1. Inputs &amp; Activities'!J45&amp;CHAR(10)&amp;"We believe this is feasible for the following reason:"&amp;CHAR(10)&amp;'1. Inputs &amp; Activities'!K45,"")</f>
        <v xml:space="preserve">The proposed activities will help us progress towards a demontrated level of capacity for JEE/PVS 'R.1.1, R.1.2, R.1.3, R.1.4, R.1.5 - Emergency Preparedness' in the following way:
We believe this is feasible for the following reason:
</v>
      </c>
    </row>
    <row r="145" spans="2:2" ht="75" x14ac:dyDescent="0.25">
      <c r="B145" s="53" t="str">
        <f>IF('1. Inputs &amp; Activities'!B46="Yes", "The proposed activities will help us progress towards a demontrated level of capacity for JEE/PVS '"&amp;'1. Inputs &amp; Activities'!C46&amp;"' in the following way:"&amp;CHAR(10)&amp;'1. Inputs &amp; Activities'!J46&amp;CHAR(10)&amp;"We believe this is feasible for the following reason:"&amp;CHAR(10)&amp;'1. Inputs &amp; Activities'!K46,"")</f>
        <v xml:space="preserve">The proposed activities will help us progress towards a demontrated level of capacity for JEE/PVS 'R.3.3 - Continuity of essential health services (EHS)' in the following way:
We believe this is feasible for the following reason:
</v>
      </c>
    </row>
    <row r="146" spans="2:2" ht="75" x14ac:dyDescent="0.25">
      <c r="B146" s="53" t="str">
        <f>IF('1. Inputs &amp; Activities'!B47="Yes", "The proposed activities will help us progress towards a demontrated level of capacity for JEE/PVS '"&amp;'1. Inputs &amp; Activities'!C47&amp;"' in the following way:"&amp;CHAR(10)&amp;'1. Inputs &amp; Activities'!J47&amp;CHAR(10)&amp;"We believe this is feasible for the following reason:"&amp;CHAR(10)&amp;'1. Inputs &amp; Activities'!K47,"")</f>
        <v xml:space="preserve">The proposed activities will help us progress towards a demontrated level of capacity for JEE/PVS 'PoE 2 - Public health response at points of entry' in the following way:
We believe this is feasible for the following reason:
</v>
      </c>
    </row>
    <row r="147" spans="2:2" ht="75" x14ac:dyDescent="0.25">
      <c r="B147" s="53" t="str">
        <f>IF('1. Inputs &amp; Activities'!B48="Yes", "The proposed activities will help us progress towards a demontrated level of capacity for JEE/PVS '"&amp;'1. Inputs &amp; Activities'!C48&amp;"' in the following way:"&amp;CHAR(10)&amp;'1. Inputs &amp; Activities'!J48&amp;CHAR(10)&amp;"We believe this is feasible for the following reason:"&amp;CHAR(10)&amp;'1. Inputs &amp; Activities'!K48,"")</f>
        <v xml:space="preserve">The proposed activities will help us progress towards a demontrated level of capacity for JEE/PVS 'P.8.1- Vaccine’s coverage (measles) as part of national programme' in the following way:
We believe this is feasible for the following reason:
</v>
      </c>
    </row>
    <row r="148" spans="2:2" ht="75" x14ac:dyDescent="0.25">
      <c r="B148" s="53" t="str">
        <f>IF('1. Inputs &amp; Activities'!B49="Yes", "The proposed activities will help us progress towards a demontrated level of capacity for JEE/PVS '"&amp;'1. Inputs &amp; Activities'!C49&amp;"' in the following way:"&amp;CHAR(10)&amp;'1. Inputs &amp; Activities'!J49&amp;CHAR(10)&amp;"We believe this is feasible for the following reason:"&amp;CHAR(10)&amp;'1. Inputs &amp; Activities'!K49,"")</f>
        <v xml:space="preserve">The proposed activities will help us progress towards a demontrated level of capacity for JEE/PVS 'P.8.2 - National vaccine access and delivery' in the following way:
We believe this is feasible for the following reason:
</v>
      </c>
    </row>
    <row r="149" spans="2:2" ht="75.75" thickBot="1" x14ac:dyDescent="0.3">
      <c r="B149" s="54" t="str">
        <f>IF('1. Inputs &amp; Activities'!B50="Yes", "The proposed activities will help us progress towards a demontrated level of capacity for JEE/PVS '"&amp;'1. Inputs &amp; Activities'!C50&amp;"' in the following way:"&amp;CHAR(10)&amp;'1. Inputs &amp; Activities'!J50&amp;CHAR(10)&amp;"We believe this is feasible for the following reason:"&amp;CHAR(10)&amp;'1. Inputs &amp; Activities'!K50,"")</f>
        <v xml:space="preserve">The proposed activities will help us progress towards a demontrated level of capacity for JEE/PVS 'P.8.3 - Mass vaccination for epidemics of VPDs' in the following way:
We believe this is feasible for the following reason:
</v>
      </c>
    </row>
    <row r="150" spans="2:2" ht="15.75" thickBot="1" x14ac:dyDescent="0.3">
      <c r="B150" s="8"/>
    </row>
    <row r="151" spans="2:2" ht="47.25" x14ac:dyDescent="0.25">
      <c r="B151" s="4" t="s">
        <v>488</v>
      </c>
    </row>
    <row r="152" spans="2:2" x14ac:dyDescent="0.25">
      <c r="B152" s="23" t="s">
        <v>489</v>
      </c>
    </row>
    <row r="153" spans="2:2" ht="45" x14ac:dyDescent="0.25">
      <c r="B153" s="5" t="s">
        <v>490</v>
      </c>
    </row>
    <row r="154" spans="2:2" x14ac:dyDescent="0.25">
      <c r="B154" s="44" t="str">
        <f>IF('6. Others'!$B$6="Yes", '6. Others'!B11, "N/A")</f>
        <v>N/A</v>
      </c>
    </row>
    <row r="155" spans="2:2" x14ac:dyDescent="0.25">
      <c r="B155" s="5" t="s">
        <v>492</v>
      </c>
    </row>
    <row r="156" spans="2:2" ht="15.75" thickBot="1" x14ac:dyDescent="0.3">
      <c r="B156" s="41" t="str">
        <f>IF('6. Others'!$B$6="Yes", '6. Others'!B13, "N/A")</f>
        <v>N/A</v>
      </c>
    </row>
    <row r="157" spans="2:2" ht="15.75" thickBot="1" x14ac:dyDescent="0.3">
      <c r="B157" s="8"/>
    </row>
    <row r="158" spans="2:2" ht="31.5" x14ac:dyDescent="0.25">
      <c r="B158" s="4" t="s">
        <v>494</v>
      </c>
    </row>
    <row r="159" spans="2:2" x14ac:dyDescent="0.25">
      <c r="B159" s="23" t="s">
        <v>495</v>
      </c>
    </row>
    <row r="160" spans="2:2" x14ac:dyDescent="0.25">
      <c r="B160" s="5" t="s">
        <v>496</v>
      </c>
    </row>
    <row r="161" spans="2:2" ht="15.75" thickBot="1" x14ac:dyDescent="0.3">
      <c r="B161" s="22" t="str">
        <f>IF('6. Others'!$B$6="Yes", '6. Others'!B18, "N/A")</f>
        <v>N/A</v>
      </c>
    </row>
  </sheetData>
  <sheetProtection algorithmName="SHA-512" hashValue="XZsRmeaC9pix0VYw6Y0B/Q4kgERcEo6SbV4xoi9xA8XVR/zQO6t0W6q/+D1o/LEjMuPbAB2/o81xp0xdhClMeQ==" saltValue="+NZ+ceu72DLGa4FdPp5pzQ==" spinCount="100000" sheet="1" formatCells="0" formatColumns="0" formatRows="0" sort="0" autoFilter="0" pivotTables="0"/>
  <protectedRanges>
    <protectedRange sqref="B8:B30 B35:B46 B49 B51 B53 B55 B58 B60 B62 B64 B66 B68 B72 B75 B74:B96 B100:B103 B108 B110:B132 B134 B136:B149 B154 B156 B161" name="Part B"/>
  </protectedRange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69C9-2CF2-4A15-9335-888D69A69A2B}">
  <sheetPr codeName="Sheet4">
    <tabColor theme="9"/>
  </sheetPr>
  <dimension ref="A1:E118"/>
  <sheetViews>
    <sheetView showGridLines="0" zoomScale="85" zoomScaleNormal="85" workbookViewId="0"/>
  </sheetViews>
  <sheetFormatPr defaultColWidth="0" defaultRowHeight="0" customHeight="1" zeroHeight="1" x14ac:dyDescent="0.25"/>
  <cols>
    <col min="1" max="1" width="2.5703125" customWidth="1"/>
    <col min="2" max="2" width="125.5703125" customWidth="1"/>
    <col min="3" max="3" width="2.5703125" customWidth="1"/>
    <col min="4" max="5" width="0" hidden="1" customWidth="1"/>
    <col min="6" max="16384" width="8.85546875" hidden="1"/>
  </cols>
  <sheetData>
    <row r="1" spans="1:2" s="1" customFormat="1" ht="23.25" x14ac:dyDescent="0.35">
      <c r="B1" s="1" t="str">
        <f ca="1">MID(CELL("filename",A1),FIND("]",CELL("filename",A1))+1,256)</f>
        <v>Part F</v>
      </c>
    </row>
    <row r="2" spans="1:2" ht="60" x14ac:dyDescent="0.25">
      <c r="B2" s="2" t="s">
        <v>497</v>
      </c>
    </row>
    <row r="3" spans="1:2" ht="15.75" thickBot="1" x14ac:dyDescent="0.3"/>
    <row r="4" spans="1:2" ht="19.5" thickBot="1" x14ac:dyDescent="0.3">
      <c r="B4" s="3" t="s">
        <v>529</v>
      </c>
    </row>
    <row r="5" spans="1:2" ht="47.25" x14ac:dyDescent="0.25">
      <c r="B5" s="4" t="s">
        <v>530</v>
      </c>
    </row>
    <row r="6" spans="1:2" ht="15" x14ac:dyDescent="0.25">
      <c r="B6" s="5" t="s">
        <v>531</v>
      </c>
    </row>
    <row r="7" spans="1:2" ht="15" x14ac:dyDescent="0.25">
      <c r="B7" s="27" t="s">
        <v>532</v>
      </c>
    </row>
    <row r="8" spans="1:2" ht="15" x14ac:dyDescent="0.25">
      <c r="B8" s="5" t="s">
        <v>533</v>
      </c>
    </row>
    <row r="9" spans="1:2" ht="75" x14ac:dyDescent="0.25">
      <c r="B9" s="6" t="str" cm="1">
        <f t="array" ref="B9">_xlfn.TEXTJOIN(CHAR(10),TRUE, IF('2. Outputs &amp; Outcomes'!C21:C24="Yes", "We expect to achieve the result '"&amp;'2. Outputs &amp; Outcomes'!B21:B24&amp;"' by the following date: "&amp;'2. Outputs &amp; Outcomes'!D21:D24,""))</f>
        <v xml:space="preserve">We expect to achieve the result 'Building capacity / demonstrating capability' by the following date: 
We expect to achieve the result 'Fostering coordination nationally (across sectors within countries), and among countries regionally and globally' by the following date: 
We expect to achieve the result 'Incentivising additional investments in pandemic PPR' by the following date: 
We expect to achieve the result 'Ensuring administrative/operational efficiency of Pandemic Fund resources' by the following date: </v>
      </c>
    </row>
    <row r="10" spans="1:2" ht="30" x14ac:dyDescent="0.25">
      <c r="B10" s="5" t="s">
        <v>534</v>
      </c>
    </row>
    <row r="11" spans="1:2" ht="255.75" thickBot="1" x14ac:dyDescent="0.3">
      <c r="B11" s="7" t="str" cm="1">
        <f t="array" ref="B11">_xlfn.TEXTJOIN(CHAR(10),TRUE, IF('2. Outputs &amp; Outcomes'!C21:C24="Yes", "Result '"&amp;'2. Outputs &amp; Outcomes'!B21:B24&amp;"' is operationally feasible because of the following: "&amp;CHAR(10)&amp;'2. Outputs &amp; Outcomes'!E21:E24&amp;CHAR(10)&amp;"This result can be implemented within the timeframe in the following way:"&amp;CHAR(10)&amp;'2. Outputs &amp; Outcomes'!F21:F24,""))</f>
        <v xml:space="preserve">Result 'Building capacity / demonstrating capability' is operationally feasible because of the following: 
This result can be implemented within the timeframe in the following way:
Result 'Fostering coordination nationally (across sectors within countries), and among countries regionally and globally' is operationally feasible because of the following: 
This result can be implemented within the timeframe in the following way:
Result 'Incentivising additional investments in pandemic PPR' is operationally feasible because of the following: 
This result can be implemented within the timeframe in the following way:
Result 'Ensuring administrative/operational efficiency of Pandemic Fund resources' is operationally feasible because of the following: 
This result can be implemented within the timeframe in the following way:
</v>
      </c>
    </row>
    <row r="12" spans="1:2" ht="15.75" thickBot="1" x14ac:dyDescent="0.3">
      <c r="B12" s="8"/>
    </row>
    <row r="13" spans="1:2" ht="47.25" x14ac:dyDescent="0.25">
      <c r="B13" s="9" t="s">
        <v>535</v>
      </c>
    </row>
    <row r="14" spans="1:2" ht="75" x14ac:dyDescent="0.25">
      <c r="B14" s="10" t="s">
        <v>536</v>
      </c>
    </row>
    <row r="15" spans="1:2" ht="45" x14ac:dyDescent="0.25">
      <c r="A15" t="s">
        <v>537</v>
      </c>
      <c r="B15" s="6" t="str">
        <f>IF('1. Inputs &amp; Activities'!E9="Yes", "The following parties will implement '"&amp;'1. Inputs &amp; Activities'!C9&amp;"': "&amp;'1. Inputs &amp; Activities'!L9&amp;". The following party is ultimately responsible for this JEE/PVS: "&amp;'1. Inputs &amp; Activities'!M9&amp;". In terms of investments, "&amp;'1. Inputs &amp; Activities'!N9&amp;" USD will be invested to achieve this JEE/PVS. Of these, "&amp;'1. Inputs &amp; Activities'!O9&amp;" USD will come from the Pandemic Fund, "&amp;'1. Inputs &amp; Activities'!P9&amp;" USD will come from co-financing, and "&amp;'1. Inputs &amp; Activities'!Q9&amp;" USD will come from co-investing","")</f>
        <v>The following parties will implement 'D.2.1 - Early warning surveillance function': . The following party is ultimately responsible for this JEE/PVS: . In terms of investments,  USD will be invested to achieve this JEE/PVS. Of these,  USD will come from the Pandemic Fund,  USD will come from co-financing, and  USD will come from co-investing</v>
      </c>
    </row>
    <row r="16" spans="1:2" ht="45" x14ac:dyDescent="0.25">
      <c r="B16" s="6" t="str">
        <f>IF('1. Inputs &amp; Activities'!E10="Yes", "The following parties will implement '"&amp;'1. Inputs &amp; Activities'!C10&amp;"': "&amp;'1. Inputs &amp; Activities'!L10&amp;". The following party is ultimately responsible for this JEE/PVS: "&amp;'1. Inputs &amp; Activities'!M10&amp;". In terms of investments, "&amp;'1. Inputs &amp; Activities'!N10&amp;" USD will be invested to achieve this JEE/PVS. Of these, "&amp;'1. Inputs &amp; Activities'!O10&amp;" USD will come from the Pandemic Fund, "&amp;'1. Inputs &amp; Activities'!P10&amp;" USD will come from co-financing, and "&amp;'1. Inputs &amp; Activities'!Q10&amp;" USD will come from co-investing","")</f>
        <v>The following parties will implement 'D.2.2 - Event verification and investigation': . The following party is ultimately responsible for this JEE/PVS: . In terms of investments,  USD will be invested to achieve this JEE/PVS. Of these,  USD will come from the Pandemic Fund,  USD will come from co-financing, and  USD will come from co-investing</v>
      </c>
    </row>
    <row r="17" spans="2:2" ht="45" x14ac:dyDescent="0.25">
      <c r="B17" s="6" t="str">
        <f>IF('1. Inputs &amp; Activities'!E11="Yes", "The following parties will implement '"&amp;'1. Inputs &amp; Activities'!C11&amp;"': "&amp;'1. Inputs &amp; Activities'!L11&amp;". The following party is ultimately responsible for this JEE/PVS: "&amp;'1. Inputs &amp; Activities'!M11&amp;". In terms of investments, "&amp;'1. Inputs &amp; Activities'!N11&amp;" USD will be invested to achieve this JEE/PVS. Of these, "&amp;'1. Inputs &amp; Activities'!O11&amp;" USD will come from the Pandemic Fund, "&amp;'1. Inputs &amp; Activities'!P11&amp;" USD will come from co-financing, and "&amp;'1. Inputs &amp; Activities'!Q11&amp;" USD will come from co-investing","")</f>
        <v>The following parties will implement 'D.2.3 - Analysis and information sharing': . The following party is ultimately responsible for this JEE/PVS: . In terms of investments,  USD will be invested to achieve this JEE/PVS. Of these,  USD will come from the Pandemic Fund,  USD will come from co-financing, and  USD will come from co-investing</v>
      </c>
    </row>
    <row r="18" spans="2:2" ht="45" x14ac:dyDescent="0.25">
      <c r="B18" s="6" t="str">
        <f>IF('1. Inputs &amp; Activities'!E12="Yes", "The following parties will implement '"&amp;'1. Inputs &amp; Activities'!C12&amp;"': "&amp;'1. Inputs &amp; Activities'!L12&amp;". The following party is ultimately responsible for this JEE/PVS: "&amp;'1. Inputs &amp; Activities'!M12&amp;". In terms of investments, "&amp;'1. Inputs &amp; Activities'!N12&amp;" USD will be invested to achieve this JEE/PVS. Of these, "&amp;'1. Inputs &amp; Activities'!O12&amp;" USD will come from the Pandemic Fund, "&amp;'1. Inputs &amp; Activities'!P12&amp;" USD will come from co-financing, and "&amp;'1. Inputs &amp; Activities'!Q12&amp;" USD will come from co-investing","")</f>
        <v>The following parties will implement 'P.4.2 - Surveillance of AMR': . The following party is ultimately responsible for this JEE/PVS: . In terms of investments,  USD will be invested to achieve this JEE/PVS. Of these,  USD will come from the Pandemic Fund,  USD will come from co-financing, and  USD will come from co-investing</v>
      </c>
    </row>
    <row r="19" spans="2:2" ht="45" x14ac:dyDescent="0.25">
      <c r="B19" s="6" t="str">
        <f>IF('1. Inputs &amp; Activities'!E13="Yes", "The following parties will implement '"&amp;'1. Inputs &amp; Activities'!C13&amp;"': "&amp;'1. Inputs &amp; Activities'!L13&amp;". The following party is ultimately responsible for this JEE/PVS: "&amp;'1. Inputs &amp; Activities'!M13&amp;". In terms of investments, "&amp;'1. Inputs &amp; Activities'!N13&amp;" USD will be invested to achieve this JEE/PVS. Of these, "&amp;'1. Inputs &amp; Activities'!O13&amp;" USD will come from the Pandemic Fund, "&amp;'1. Inputs &amp; Activities'!P13&amp;" USD will come from co-financing, and "&amp;'1. Inputs &amp; Activities'!Q13&amp;" USD will come from co-investing","")</f>
        <v>The following parties will implement 'P.5.1 - Surveillance of zoonotic diseases': . The following party is ultimately responsible for this JEE/PVS: . In terms of investments,  USD will be invested to achieve this JEE/PVS. Of these,  USD will come from the Pandemic Fund,  USD will come from co-financing, and  USD will come from co-investing</v>
      </c>
    </row>
    <row r="20" spans="2:2" ht="45" x14ac:dyDescent="0.25">
      <c r="B20" s="6" t="str">
        <f>IF('1. Inputs &amp; Activities'!E14="Yes", "The following parties will implement '"&amp;'1. Inputs &amp; Activities'!C14&amp;"': "&amp;'1. Inputs &amp; Activities'!L14&amp;". The following party is ultimately responsible for this JEE/PVS: "&amp;'1. Inputs &amp; Activities'!M14&amp;". In terms of investments, "&amp;'1. Inputs &amp; Activities'!N14&amp;" USD will be invested to achieve this JEE/PVS. Of these, "&amp;'1. Inputs &amp; Activities'!O14&amp;" USD will come from the Pandemic Fund, "&amp;'1. Inputs &amp; Activities'!P14&amp;" USD will come from co-financing, and "&amp;'1. Inputs &amp; Activities'!Q14&amp;" USD will come from co-investing","")</f>
        <v>The following parties will implement 'PoE1 - Core capacity requirements at all times for PoEs': . The following party is ultimately responsible for this JEE/PVS: . In terms of investments,  USD will be invested to achieve this JEE/PVS. Of these,  USD will come from the Pandemic Fund,  USD will come from co-financing, and  USD will come from co-investing</v>
      </c>
    </row>
    <row r="21" spans="2:2" ht="45" x14ac:dyDescent="0.25">
      <c r="B21" s="6" t="str">
        <f>IF('1. Inputs &amp; Activities'!E15="Yes", "The following parties will implement '"&amp;'1. Inputs &amp; Activities'!C15&amp;"': "&amp;'1. Inputs &amp; Activities'!L15&amp;". The following party is ultimately responsible for this JEE/PVS: "&amp;'1. Inputs &amp; Activities'!M15&amp;". In terms of investments, "&amp;'1. Inputs &amp; Activities'!N15&amp;" USD will be invested to achieve this JEE/PVS. Of these, "&amp;'1. Inputs &amp; Activities'!O15&amp;" USD will come from the Pandemic Fund, "&amp;'1. Inputs &amp; Activities'!P15&amp;" USD will come from co-financing, and "&amp;'1. Inputs &amp; Activities'!Q15&amp;" USD will come from co-investing","")</f>
        <v>The following parties will implement 'PVS II-3 - Quarantine and border security': . The following party is ultimately responsible for this JEE/PVS: . In terms of investments,  USD will be invested to achieve this JEE/PVS. Of these,  USD will come from the Pandemic Fund,  USD will come from co-financing, and  USD will come from co-investing</v>
      </c>
    </row>
    <row r="22" spans="2:2" ht="45" x14ac:dyDescent="0.25">
      <c r="B22" s="6" t="str">
        <f>IF('1. Inputs &amp; Activities'!E16="Yes", "The following parties will implement '"&amp;'1. Inputs &amp; Activities'!C16&amp;"': "&amp;'1. Inputs &amp; Activities'!L16&amp;". The following party is ultimately responsible for this JEE/PVS: "&amp;'1. Inputs &amp; Activities'!M16&amp;". In terms of investments, "&amp;'1. Inputs &amp; Activities'!N16&amp;" USD will be invested to achieve this JEE/PVS. Of these, "&amp;'1. Inputs &amp; Activities'!O16&amp;" USD will come from the Pandemic Fund, "&amp;'1. Inputs &amp; Activities'!P16&amp;" USD will come from co-financing, and "&amp;'1. Inputs &amp; Activities'!Q16&amp;" USD will come from co-investing","")</f>
        <v>The following parties will implement 'PVS II-4 - Surveillance and early detection': . The following party is ultimately responsible for this JEE/PVS: . In terms of investments,  USD will be invested to achieve this JEE/PVS. Of these,  USD will come from the Pandemic Fund,  USD will come from co-financing, and  USD will come from co-investing</v>
      </c>
    </row>
    <row r="23" spans="2:2" ht="45" x14ac:dyDescent="0.25">
      <c r="B23" s="6" t="str">
        <f>IF('1. Inputs &amp; Activities'!E17="Yes", "The following parties will implement '"&amp;'1. Inputs &amp; Activities'!C17&amp;"': "&amp;'1. Inputs &amp; Activities'!L17&amp;". The following party is ultimately responsible for this JEE/PVS: "&amp;'1. Inputs &amp; Activities'!M17&amp;". In terms of investments, "&amp;'1. Inputs &amp; Activities'!N17&amp;" USD will be invested to achieve this JEE/PVS. Of these, "&amp;'1. Inputs &amp; Activities'!O17&amp;" USD will come from the Pandemic Fund, "&amp;'1. Inputs &amp; Activities'!P17&amp;" USD will come from co-financing, and "&amp;'1. Inputs &amp; Activities'!Q17&amp;" USD will come from co-investing","")</f>
        <v>The following parties will implement 'PVS II-9 - Antimicrobial resistance and antimicrobial use': . The following party is ultimately responsible for this JEE/PVS: . In terms of investments,  USD will be invested to achieve this JEE/PVS. Of these,  USD will come from the Pandemic Fund,  USD will come from co-financing, and  USD will come from co-investing</v>
      </c>
    </row>
    <row r="24" spans="2:2" ht="45" x14ac:dyDescent="0.25">
      <c r="B24" s="6" t="str">
        <f>IF('1. Inputs &amp; Activities'!E18="Yes", "The following parties will implement '"&amp;'1. Inputs &amp; Activities'!C18&amp;"': "&amp;'1. Inputs &amp; Activities'!L18&amp;". The following party is ultimately responsible for this JEE/PVS: "&amp;'1. Inputs &amp; Activities'!M18&amp;". In terms of investments, "&amp;'1. Inputs &amp; Activities'!N18&amp;" USD will be invested to achieve this JEE/PVS. Of these, "&amp;'1. Inputs &amp; Activities'!O18&amp;" USD will come from the Pandemic Fund, "&amp;'1. Inputs &amp; Activities'!P18&amp;" USD will come from co-financing, and "&amp;'1. Inputs &amp; Activities'!Q18&amp;" USD will come from co-investing","")</f>
        <v>The following parties will implement 'D.1.1 - Specimen referral and transport system': . The following party is ultimately responsible for this JEE/PVS: . In terms of investments,  USD will be invested to achieve this JEE/PVS. Of these,  USD will come from the Pandemic Fund,  USD will come from co-financing, and  USD will come from co-investing</v>
      </c>
    </row>
    <row r="25" spans="2:2" ht="45" x14ac:dyDescent="0.25">
      <c r="B25" s="6" t="str">
        <f>IF('1. Inputs &amp; Activities'!E19="Yes", "The following parties will implement '"&amp;'1. Inputs &amp; Activities'!C19&amp;"': "&amp;'1. Inputs &amp; Activities'!L19&amp;". The following party is ultimately responsible for this JEE/PVS: "&amp;'1. Inputs &amp; Activities'!M19&amp;". In terms of investments, "&amp;'1. Inputs &amp; Activities'!N19&amp;" USD will be invested to achieve this JEE/PVS. Of these, "&amp;'1. Inputs &amp; Activities'!O19&amp;" USD will come from the Pandemic Fund, "&amp;'1. Inputs &amp; Activities'!P19&amp;" USD will come from co-financing, and "&amp;'1. Inputs &amp; Activities'!Q19&amp;" USD will come from co-investing","")</f>
        <v>The following parties will implement 'D.1.2 - Laboratory quality system': . The following party is ultimately responsible for this JEE/PVS: . In terms of investments,  USD will be invested to achieve this JEE/PVS. Of these,  USD will come from the Pandemic Fund,  USD will come from co-financing, and  USD will come from co-investing</v>
      </c>
    </row>
    <row r="26" spans="2:2" ht="45" x14ac:dyDescent="0.25">
      <c r="B26" s="6" t="str">
        <f>IF('1. Inputs &amp; Activities'!E20="Yes", "The following parties will implement '"&amp;'1. Inputs &amp; Activities'!C20&amp;"': "&amp;'1. Inputs &amp; Activities'!L20&amp;". The following party is ultimately responsible for this JEE/PVS: "&amp;'1. Inputs &amp; Activities'!M20&amp;". In terms of investments, "&amp;'1. Inputs &amp; Activities'!N20&amp;" USD will be invested to achieve this JEE/PVS. Of these, "&amp;'1. Inputs &amp; Activities'!O20&amp;" USD will come from the Pandemic Fund, "&amp;'1. Inputs &amp; Activities'!P20&amp;" USD will come from co-financing, and "&amp;'1. Inputs &amp; Activities'!Q20&amp;" USD will come from co-investing","")</f>
        <v>The following parties will implement 'D.1.3 - Laboratory testing capacity modalities': . The following party is ultimately responsible for this JEE/PVS: . In terms of investments,  USD will be invested to achieve this JEE/PVS. Of these,  USD will come from the Pandemic Fund,  USD will come from co-financing, and  USD will come from co-investing</v>
      </c>
    </row>
    <row r="27" spans="2:2" ht="45" x14ac:dyDescent="0.25">
      <c r="B27" s="6" t="str">
        <f>IF('1. Inputs &amp; Activities'!E21="Yes", "The following parties will implement '"&amp;'1. Inputs &amp; Activities'!C21&amp;"': "&amp;'1. Inputs &amp; Activities'!L21&amp;". The following party is ultimately responsible for this JEE/PVS: "&amp;'1. Inputs &amp; Activities'!M21&amp;". In terms of investments, "&amp;'1. Inputs &amp; Activities'!N21&amp;" USD will be invested to achieve this JEE/PVS. Of these, "&amp;'1. Inputs &amp; Activities'!O21&amp;" USD will come from the Pandemic Fund, "&amp;'1. Inputs &amp; Activities'!P21&amp;" USD will come from co-financing, and "&amp;'1. Inputs &amp; Activities'!Q21&amp;" USD will come from co-investing","")</f>
        <v>The following parties will implement 'D.1.4 - Effective national diagnostic network': . The following party is ultimately responsible for this JEE/PVS: . In terms of investments,  USD will be invested to achieve this JEE/PVS. Of these,  USD will come from the Pandemic Fund,  USD will come from co-financing, and  USD will come from co-investing</v>
      </c>
    </row>
    <row r="28" spans="2:2" ht="60" x14ac:dyDescent="0.25">
      <c r="B28" s="6" t="str">
        <f>IF('1. Inputs &amp; Activities'!E22="Yes", "The following parties will implement '"&amp;'1. Inputs &amp; Activities'!C22&amp;"': "&amp;'1. Inputs &amp; Activities'!L22&amp;". The following party is ultimately responsible for this JEE/PVS: "&amp;'1. Inputs &amp; Activities'!M22&amp;". In terms of investments, "&amp;'1. Inputs &amp; Activities'!N22&amp;" USD will be invested to achieve this JEE/PVS. Of these, "&amp;'1. Inputs &amp; Activities'!O22&amp;" USD will come from the Pandemic Fund, "&amp;'1. Inputs &amp; Activities'!P22&amp;" USD will come from co-financing, and "&amp;'1. Inputs &amp; Activities'!Q22&amp;" USD will come from co-investing","")</f>
        <v>The following parties will implement 'P.7.1 - Whole-of-government biosafety and biosecurity system is in place for human, animal and agriculture facilities': . The following party is ultimately responsible for this JEE/PVS: . In terms of investments,  USD will be invested to achieve this JEE/PVS. Of these,  USD will come from the Pandemic Fund,  USD will come from co-financing, and  USD will come from co-investing</v>
      </c>
    </row>
    <row r="29" spans="2:2" ht="45" x14ac:dyDescent="0.25">
      <c r="B29" s="6" t="str">
        <f>IF('1. Inputs &amp; Activities'!E23="Yes", "The following parties will implement '"&amp;'1. Inputs &amp; Activities'!C23&amp;"': "&amp;'1. Inputs &amp; Activities'!L23&amp;". The following party is ultimately responsible for this JEE/PVS: "&amp;'1. Inputs &amp; Activities'!M23&amp;". In terms of investments, "&amp;'1. Inputs &amp; Activities'!N23&amp;" USD will be invested to achieve this JEE/PVS. Of these, "&amp;'1. Inputs &amp; Activities'!O23&amp;" USD will come from the Pandemic Fund, "&amp;'1. Inputs &amp; Activities'!P23&amp;" USD will come from co-financing, and "&amp;'1. Inputs &amp; Activities'!Q23&amp;" USD will come from co-investing","")</f>
        <v>The following parties will implement 'P.7.2 - Biosafety and biosecurity training and practices in all relevant sectors': . The following party is ultimately responsible for this JEE/PVS: . In terms of investments,  USD will be invested to achieve this JEE/PVS. Of these,  USD will come from the Pandemic Fund,  USD will come from co-financing, and  USD will come from co-investing</v>
      </c>
    </row>
    <row r="30" spans="2:2" ht="45" x14ac:dyDescent="0.25">
      <c r="B30" s="6" t="str">
        <f>IF('1. Inputs &amp; Activities'!E24="Yes", "The following parties will implement '"&amp;'1. Inputs &amp; Activities'!C24&amp;"': "&amp;'1. Inputs &amp; Activities'!L24&amp;". The following party is ultimately responsible for this JEE/PVS: "&amp;'1. Inputs &amp; Activities'!M24&amp;". In terms of investments, "&amp;'1. Inputs &amp; Activities'!N24&amp;" USD will be invested to achieve this JEE/PVS. Of these, "&amp;'1. Inputs &amp; Activities'!O24&amp;" USD will come from the Pandemic Fund, "&amp;'1. Inputs &amp; Activities'!P24&amp;" USD will come from co-financing, and "&amp;'1. Inputs &amp; Activities'!Q24&amp;" USD will come from co-investing","")</f>
        <v>The following parties will implement 'PVS II-1 - Veterinary laboratory diagnosis': . The following party is ultimately responsible for this JEE/PVS: . In terms of investments,  USD will be invested to achieve this JEE/PVS. Of these,  USD will come from the Pandemic Fund,  USD will come from co-financing, and  USD will come from co-investing</v>
      </c>
    </row>
    <row r="31" spans="2:2" ht="45" x14ac:dyDescent="0.25">
      <c r="B31" s="6" t="str">
        <f>IF('1. Inputs &amp; Activities'!E25="Yes", "The following parties will implement '"&amp;'1. Inputs &amp; Activities'!C25&amp;"': "&amp;'1. Inputs &amp; Activities'!L25&amp;". The following party is ultimately responsible for this JEE/PVS: "&amp;'1. Inputs &amp; Activities'!M25&amp;". In terms of investments, "&amp;'1. Inputs &amp; Activities'!N25&amp;" USD will be invested to achieve this JEE/PVS. Of these, "&amp;'1. Inputs &amp; Activities'!O25&amp;" USD will come from the Pandemic Fund, "&amp;'1. Inputs &amp; Activities'!P25&amp;" USD will come from co-financing, and "&amp;'1. Inputs &amp; Activities'!Q25&amp;" USD will come from co-investing","")</f>
        <v>The following parties will implement 'D.3.1 - Multisectoral workforce strategy': . The following party is ultimately responsible for this JEE/PVS: . In terms of investments,  USD will be invested to achieve this JEE/PVS. Of these,  USD will come from the Pandemic Fund,  USD will come from co-financing, and  USD will come from co-investing</v>
      </c>
    </row>
    <row r="32" spans="2:2" ht="45" x14ac:dyDescent="0.25">
      <c r="B32" s="6" t="str">
        <f>IF('1. Inputs &amp; Activities'!E26="Yes", "The following parties will implement '"&amp;'1. Inputs &amp; Activities'!C26&amp;"': "&amp;'1. Inputs &amp; Activities'!L26&amp;". The following party is ultimately responsible for this JEE/PVS: "&amp;'1. Inputs &amp; Activities'!M26&amp;". In terms of investments, "&amp;'1. Inputs &amp; Activities'!N26&amp;" USD will be invested to achieve this JEE/PVS. Of these, "&amp;'1. Inputs &amp; Activities'!O26&amp;" USD will come from the Pandemic Fund, "&amp;'1. Inputs &amp; Activities'!P26&amp;" USD will come from co-financing, and "&amp;'1. Inputs &amp; Activities'!Q26&amp;" USD will come from co-investing","")</f>
        <v>The following parties will implement 'D.3.2 - Human resources for implementation of IHR': . The following party is ultimately responsible for this JEE/PVS: . In terms of investments,  USD will be invested to achieve this JEE/PVS. Of these,  USD will come from the Pandemic Fund,  USD will come from co-financing, and  USD will come from co-investing</v>
      </c>
    </row>
    <row r="33" spans="2:2" ht="45" x14ac:dyDescent="0.25">
      <c r="B33" s="6" t="str">
        <f>IF('1. Inputs &amp; Activities'!E27="Yes", "The following parties will implement '"&amp;'1. Inputs &amp; Activities'!C27&amp;"': "&amp;'1. Inputs &amp; Activities'!L27&amp;". The following party is ultimately responsible for this JEE/PVS: "&amp;'1. Inputs &amp; Activities'!M27&amp;". In terms of investments, "&amp;'1. Inputs &amp; Activities'!N27&amp;" USD will be invested to achieve this JEE/PVS. Of these, "&amp;'1. Inputs &amp; Activities'!O27&amp;" USD will come from the Pandemic Fund, "&amp;'1. Inputs &amp; Activities'!P27&amp;" USD will come from co-financing, and "&amp;'1. Inputs &amp; Activities'!Q27&amp;" USD will come from co-investing","")</f>
        <v>The following parties will implement 'D.3.3 - Workforce training': . The following party is ultimately responsible for this JEE/PVS: . In terms of investments,  USD will be invested to achieve this JEE/PVS. Of these,  USD will come from the Pandemic Fund,  USD will come from co-financing, and  USD will come from co-investing</v>
      </c>
    </row>
    <row r="34" spans="2:2" ht="45" x14ac:dyDescent="0.25">
      <c r="B34" s="6" t="str">
        <f>IF('1. Inputs &amp; Activities'!E28="Yes", "The following parties will implement '"&amp;'1. Inputs &amp; Activities'!C28&amp;"': "&amp;'1. Inputs &amp; Activities'!L28&amp;". The following party is ultimately responsible for this JEE/PVS: "&amp;'1. Inputs &amp; Activities'!M28&amp;". In terms of investments, "&amp;'1. Inputs &amp; Activities'!N28&amp;" USD will be invested to achieve this JEE/PVS. Of these, "&amp;'1. Inputs &amp; Activities'!O28&amp;" USD will come from the Pandemic Fund, "&amp;'1. Inputs &amp; Activities'!P28&amp;" USD will come from co-financing, and "&amp;'1. Inputs &amp; Activities'!Q28&amp;" USD will come from co-investing","")</f>
        <v>The following parties will implement 'D.3.4 - Workforce surge during a public health event': . The following party is ultimately responsible for this JEE/PVS: . In terms of investments,  USD will be invested to achieve this JEE/PVS. Of these,  USD will come from the Pandemic Fund,  USD will come from co-financing, and  USD will come from co-investing</v>
      </c>
    </row>
    <row r="35" spans="2:2" ht="45" x14ac:dyDescent="0.25">
      <c r="B35" s="6" t="str">
        <f>IF('1. Inputs &amp; Activities'!E29="Yes", "The following parties will implement '"&amp;'1. Inputs &amp; Activities'!C29&amp;"': "&amp;'1. Inputs &amp; Activities'!L29&amp;". The following party is ultimately responsible for this JEE/PVS: "&amp;'1. Inputs &amp; Activities'!M29&amp;". In terms of investments, "&amp;'1. Inputs &amp; Activities'!N29&amp;" USD will be invested to achieve this JEE/PVS. Of these, "&amp;'1. Inputs &amp; Activities'!O29&amp;" USD will come from the Pandemic Fund, "&amp;'1. Inputs &amp; Activities'!P29&amp;" USD will come from co-financing, and "&amp;'1. Inputs &amp; Activities'!Q29&amp;" USD will come from co-investing","")</f>
        <v>The following parties will implement 'PVS I-1 - Professional and technical staffing of the Veterinary Services': . The following party is ultimately responsible for this JEE/PVS: . In terms of investments,  USD will be invested to achieve this JEE/PVS. Of these,  USD will come from the Pandemic Fund,  USD will come from co-financing, and  USD will come from co-investing</v>
      </c>
    </row>
    <row r="36" spans="2:2" ht="45" x14ac:dyDescent="0.25">
      <c r="B36" s="6" t="str">
        <f>IF('1. Inputs &amp; Activities'!E30="Yes", "The following parties will implement '"&amp;'1. Inputs &amp; Activities'!C30&amp;"': "&amp;'1. Inputs &amp; Activities'!L30&amp;". The following party is ultimately responsible for this JEE/PVS: "&amp;'1. Inputs &amp; Activities'!M30&amp;". In terms of investments, "&amp;'1. Inputs &amp; Activities'!N30&amp;" USD will be invested to achieve this JEE/PVS. Of these, "&amp;'1. Inputs &amp; Activities'!O30&amp;" USD will come from the Pandemic Fund, "&amp;'1. Inputs &amp; Activities'!P30&amp;" USD will come from co-financing, and "&amp;'1. Inputs &amp; Activities'!Q30&amp;" USD will come from co-investing","")</f>
        <v>The following parties will implement 'PVS I-2 - Competency and education of veterinarians and veterinary paraprofessionals': . The following party is ultimately responsible for this JEE/PVS: . In terms of investments,  USD will be invested to achieve this JEE/PVS. Of these,  USD will come from the Pandemic Fund,  USD will come from co-financing, and  USD will come from co-investing</v>
      </c>
    </row>
    <row r="37" spans="2:2" ht="45.75" thickBot="1" x14ac:dyDescent="0.3">
      <c r="B37" s="72" t="str">
        <f>IF('1. Inputs &amp; Activities'!E31="Yes", "The following parties will implement '"&amp;'1. Inputs &amp; Activities'!C31&amp;"': "&amp;'1. Inputs &amp; Activities'!L31&amp;". The following party is ultimately responsible for this JEE/PVS: "&amp;'1. Inputs &amp; Activities'!M31&amp;". In terms of investments, "&amp;'1. Inputs &amp; Activities'!N31&amp;" USD will be invested to achieve this JEE/PVS. Of these, "&amp;'1. Inputs &amp; Activities'!O31&amp;" USD will come from the Pandemic Fund, "&amp;'1. Inputs &amp; Activities'!P31&amp;" USD will come from co-financing, and "&amp;'1. Inputs &amp; Activities'!Q31&amp;" USD will come from co-investing","")</f>
        <v>The following parties will implement 'PVS I-3 - Continuing education': . The following party is ultimately responsible for this JEE/PVS: . In terms of investments,  USD will be invested to achieve this JEE/PVS. Of these,  USD will come from the Pandemic Fund,  USD will come from co-financing, and  USD will come from co-investing</v>
      </c>
    </row>
    <row r="38" spans="2:2" ht="15.75" thickBot="1" x14ac:dyDescent="0.3">
      <c r="B38" s="8"/>
    </row>
    <row r="39" spans="2:2" ht="47.25" x14ac:dyDescent="0.25">
      <c r="B39" s="4" t="s">
        <v>538</v>
      </c>
    </row>
    <row r="40" spans="2:2" ht="45" x14ac:dyDescent="0.25">
      <c r="B40" s="5" t="s">
        <v>539</v>
      </c>
    </row>
    <row r="41" spans="2:2" ht="15.75" thickBot="1" x14ac:dyDescent="0.3">
      <c r="B41" s="11" t="str">
        <f>IFERROR("The project ensures and prioritizes the use of resources in an efficient manner, adhering to principles of 'value for money' "&amp;"by minimizing the costs associated with monitoring and evaluation, project execution, and project management and administration fees from IEs. The monitoring and evaluation costs represent "&amp;ROUND('1. Inputs &amp; Activities'!E57/'1. Inputs &amp; Activities'!B57*100,1)&amp;"% of the total expected project funds. The other execution costs represent "&amp;ROUND('1. Inputs &amp; Activities'!I57/'1. Inputs &amp; Activities'!B57*100,1)&amp;"% of the total expected project funds. The project management and administration fees from IEs represent "&amp;ROUND('1. Inputs &amp; Activities'!J57/'1. Inputs &amp; Activities'!B57*100,1)&amp;"% of the total expected project funds.", "Please fill in all input fields in the 'Theory of change&gt;&gt;' section")</f>
        <v>Please fill in all input fields in the 'Theory of change&gt;&gt;' section</v>
      </c>
    </row>
    <row r="42" spans="2:2" ht="15.75" thickBot="1" x14ac:dyDescent="0.3">
      <c r="B42" s="8"/>
    </row>
    <row r="43" spans="2:2" ht="31.5" x14ac:dyDescent="0.25">
      <c r="B43" s="4" t="s">
        <v>540</v>
      </c>
    </row>
    <row r="44" spans="2:2" ht="15" x14ac:dyDescent="0.25">
      <c r="B44" s="5" t="s">
        <v>541</v>
      </c>
    </row>
    <row r="45" spans="2:2" ht="15.75" thickBot="1" x14ac:dyDescent="0.3">
      <c r="B45" s="11">
        <f>'5. Enabling factors'!C7</f>
        <v>0</v>
      </c>
    </row>
    <row r="46" spans="2:2" ht="15.75" thickBot="1" x14ac:dyDescent="0.3">
      <c r="B46" s="8"/>
    </row>
    <row r="47" spans="2:2" ht="48" thickBot="1" x14ac:dyDescent="0.3">
      <c r="B47" s="4" t="s">
        <v>542</v>
      </c>
    </row>
    <row r="48" spans="2:2" ht="75" x14ac:dyDescent="0.25">
      <c r="B48" s="24" t="s">
        <v>543</v>
      </c>
    </row>
    <row r="49" spans="2:2" ht="15" customHeight="1" thickBot="1" x14ac:dyDescent="0.3">
      <c r="B49" s="28" t="s">
        <v>544</v>
      </c>
    </row>
    <row r="50" spans="2:2" ht="15.75" thickBot="1" x14ac:dyDescent="0.3">
      <c r="B50" s="8"/>
    </row>
    <row r="51" spans="2:2" ht="47.25" x14ac:dyDescent="0.25">
      <c r="B51" s="4" t="s">
        <v>545</v>
      </c>
    </row>
    <row r="52" spans="2:2" ht="45" x14ac:dyDescent="0.25">
      <c r="B52" s="5" t="s">
        <v>546</v>
      </c>
    </row>
    <row r="53" spans="2:2" ht="15" customHeight="1" x14ac:dyDescent="0.25">
      <c r="B53" s="5" t="s">
        <v>547</v>
      </c>
    </row>
    <row r="54" spans="2:2" ht="30" x14ac:dyDescent="0.25">
      <c r="B54" s="76" t="str">
        <f>IF('4. Risks &amp; mitigation measures'!C35="No", "N/A", "The proposed activities will have the following effects on this area: "&amp;'4. Risks &amp; mitigation measures'!D35&amp;". The following measures are/will be put in place to reduce any adverse effects and enhance any positive effects: "&amp;'4. Risks &amp; mitigation measures'!E35)</f>
        <v xml:space="preserve">The proposed activities will have the following effects on this area: . The following measures are/will be put in place to reduce any adverse effects and enhance any positive effects: </v>
      </c>
    </row>
    <row r="55" spans="2:2" ht="15" customHeight="1" x14ac:dyDescent="0.25">
      <c r="B55" s="5" t="s">
        <v>548</v>
      </c>
    </row>
    <row r="56" spans="2:2" ht="30" x14ac:dyDescent="0.25">
      <c r="B56" s="76" t="str">
        <f>IF('4. Risks &amp; mitigation measures'!C36="No", "N/A", "The proposed activities will have the following effects on this area: "&amp;'4. Risks &amp; mitigation measures'!D36&amp;"; The following measures are/will be put in place to reduce any adverse effects and enhance any positive effects: "&amp;'4. Risks &amp; mitigation measures'!E36)</f>
        <v xml:space="preserve">The proposed activities will have the following effects on this area: ; The following measures are/will be put in place to reduce any adverse effects and enhance any positive effects: </v>
      </c>
    </row>
    <row r="57" spans="2:2" ht="15" customHeight="1" x14ac:dyDescent="0.25">
      <c r="B57" s="5" t="s">
        <v>549</v>
      </c>
    </row>
    <row r="58" spans="2:2" ht="30" x14ac:dyDescent="0.25">
      <c r="B58" s="76" t="str">
        <f>IF('4. Risks &amp; mitigation measures'!C37="No", "N/A", "The proposed activities will have the following effects on this area: "&amp;'4. Risks &amp; mitigation measures'!D37&amp;"; The following measures are/will be put in place to reduce any adverse effects and enhance any positive effects: "&amp;'4. Risks &amp; mitigation measures'!E37)</f>
        <v xml:space="preserve">The proposed activities will have the following effects on this area: ; The following measures are/will be put in place to reduce any adverse effects and enhance any positive effects: </v>
      </c>
    </row>
    <row r="59" spans="2:2" ht="15" customHeight="1" x14ac:dyDescent="0.25">
      <c r="B59" s="5" t="s">
        <v>550</v>
      </c>
    </row>
    <row r="60" spans="2:2" ht="30" x14ac:dyDescent="0.25">
      <c r="B60" s="76" t="str">
        <f>IF('4. Risks &amp; mitigation measures'!C38="No", "N/A", "The proposed activities will have the following effects on this area: "&amp;'4. Risks &amp; mitigation measures'!D38&amp;"; The following measures are/will be put in place to reduce any adverse effects and enhance any positive effects: "&amp;'4. Risks &amp; mitigation measures'!E38)</f>
        <v xml:space="preserve">The proposed activities will have the following effects on this area: ; The following measures are/will be put in place to reduce any adverse effects and enhance any positive effects: </v>
      </c>
    </row>
    <row r="61" spans="2:2" ht="15" customHeight="1" x14ac:dyDescent="0.25">
      <c r="B61" s="5" t="s">
        <v>551</v>
      </c>
    </row>
    <row r="62" spans="2:2" ht="30" x14ac:dyDescent="0.25">
      <c r="B62" s="76" t="str">
        <f>IF('4. Risks &amp; mitigation measures'!C39="No", "N/A", "The proposed activities will have the following effects on this area: "&amp;'4. Risks &amp; mitigation measures'!D39&amp;"; The following measures are/will be put in place to reduce any adverse effects and enhance any positive effects: "&amp;'4. Risks &amp; mitigation measures'!E39)</f>
        <v xml:space="preserve">The proposed activities will have the following effects on this area: ; The following measures are/will be put in place to reduce any adverse effects and enhance any positive effects: </v>
      </c>
    </row>
    <row r="63" spans="2:2" ht="15" customHeight="1" x14ac:dyDescent="0.25">
      <c r="B63" s="5" t="s">
        <v>552</v>
      </c>
    </row>
    <row r="64" spans="2:2" ht="30" x14ac:dyDescent="0.25">
      <c r="B64" s="76" t="str">
        <f>IF('4. Risks &amp; mitigation measures'!C40="No", "N/A", "The proposed activities will have the following effects on this area: "&amp;'4. Risks &amp; mitigation measures'!D40&amp;"; The following measures are/will be put in place to reduce any adverse effects and enhance any positive effects: "&amp;'4. Risks &amp; mitigation measures'!E40)</f>
        <v xml:space="preserve">The proposed activities will have the following effects on this area: ; The following measures are/will be put in place to reduce any adverse effects and enhance any positive effects: </v>
      </c>
    </row>
    <row r="65" spans="2:2" ht="15" customHeight="1" x14ac:dyDescent="0.25">
      <c r="B65" s="5" t="s">
        <v>553</v>
      </c>
    </row>
    <row r="66" spans="2:2" ht="30.75" thickBot="1" x14ac:dyDescent="0.3">
      <c r="B66" s="77" t="str">
        <f>IF('4. Risks &amp; mitigation measures'!C41="No", "N/A", "The proposed activities will have the following effects on this area: "&amp;'4. Risks &amp; mitigation measures'!D41&amp;"; The following measures are/will be put in place to reduce any adverse effects and enhance any positive effects: "&amp;'4. Risks &amp; mitigation measures'!E41)</f>
        <v xml:space="preserve">The proposed activities will have the following effects on this area: ; The following measures are/will be put in place to reduce any adverse effects and enhance any positive effects: </v>
      </c>
    </row>
    <row r="67" spans="2:2" ht="15" customHeight="1" thickBot="1" x14ac:dyDescent="0.3"/>
    <row r="68" spans="2:2" ht="31.5" x14ac:dyDescent="0.25">
      <c r="B68" s="4" t="s">
        <v>554</v>
      </c>
    </row>
    <row r="69" spans="2:2" ht="30" x14ac:dyDescent="0.25">
      <c r="B69" s="5" t="s">
        <v>555</v>
      </c>
    </row>
    <row r="70" spans="2:2" ht="135.75" thickBot="1" x14ac:dyDescent="0.3">
      <c r="B70" s="11" t="str">
        <f>"To achieve the Pandemic Fund Results Framework dimension '"&amp;'3. Impact'!B12&amp;"', CSOs, community organizations, vulnerable groups, and populations who are marginalized will be involved in the following way: "&amp;'3. Impact'!G12&amp;CHAR(10)&amp;"To achieve the Pandemic Fund Results Framework dimension '"&amp;'3. Impact'!B13&amp;"', CSOs, community organizations, vulnerable groups, and populations who are marginalized will be involved in the following way: "&amp;'3. Impact'!G13&amp;CHAR(10)&amp;"To achieve the Pandemic Fund Results Framework dimension '"&amp;'3. Impact'!B14&amp;"', CSOs, community organizations, vulnerable groups, and populations who are marginalized will be involved in the following way: "&amp;'3. Impact'!G14&amp;CHAR(10)&amp;"To achieve the Pandemic Fund Results Framework dimension '"&amp;'3. Impact'!B15&amp;"', CSOs, community organizations, vulnerable groups, and populations who are marginalized will be involved in the following way: "&amp;'3. Impact'!G15</f>
        <v xml:space="preserve">To achieve the Pandemic Fund Results Framework dimension 'Building capacity / demonstrating capability', CSOs, community organizations, vulnerable groups, and populations who are marginalized will be involved in the following way: 
To achieve the Pandemic Fund Results Framework dimension 'Fostering coordination nationally (across sectors within countries), and among countries regionally and globally', CSOs, community organizations, vulnerable groups, and populations who are marginalized will be involved in the following way: 
To achieve the Pandemic Fund Results Framework dimension 'Incentivising additional investments in pandemic PPR', CSOs, community organizations, vulnerable groups, and populations who are marginalized will be involved in the following way: 
To achieve the Pandemic Fund Results Framework dimension 'Ensuring administrative/operational efficiency of Pandemic Fund resources', CSOs, community organizations, vulnerable groups, and populations who are marginalized will be involved in the following way: </v>
      </c>
    </row>
    <row r="71" spans="2:2" ht="15" customHeight="1" thickBot="1" x14ac:dyDescent="0.3"/>
    <row r="72" spans="2:2" ht="31.5" x14ac:dyDescent="0.25">
      <c r="B72" s="4" t="s">
        <v>556</v>
      </c>
    </row>
    <row r="73" spans="2:2" ht="30" x14ac:dyDescent="0.25">
      <c r="B73" s="5" t="s">
        <v>557</v>
      </c>
    </row>
    <row r="74" spans="2:2" ht="15" customHeight="1" thickBot="1" x14ac:dyDescent="0.3">
      <c r="B74" s="11">
        <f>'5. Enabling factors'!B7</f>
        <v>0</v>
      </c>
    </row>
    <row r="75" spans="2:2" ht="15" customHeight="1" x14ac:dyDescent="0.25"/>
    <row r="76" spans="2:2" ht="15" customHeight="1" x14ac:dyDescent="0.25"/>
    <row r="77" spans="2:2" ht="15" customHeight="1" x14ac:dyDescent="0.25"/>
    <row r="78" spans="2:2" ht="15" customHeight="1" x14ac:dyDescent="0.25"/>
    <row r="79" spans="2:2" ht="15" customHeight="1" x14ac:dyDescent="0.25"/>
    <row r="80" spans="2:2"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sheetData>
  <sheetProtection algorithmName="SHA-512" hashValue="CjoHW0ZTBpBDujdIZLLKpMAieP075bFCJTT0hQXBGqBZjXaK4lw4KuH5My8zaiczNsE8j48Vp9bxF0QeIZSwTg==" saltValue="0NpSY5WnVDd8/7xmju4DVA==" spinCount="100000" sheet="1" formatCells="0" formatColumns="0" formatRows="0" sort="0" autoFilter="0" pivotTables="0"/>
  <protectedRanges>
    <protectedRange sqref="B11 B15:B37 B41 B45 B54 B56 B58 B60 B62 B64 B66 B70 B74" name="Part F"/>
  </protectedRanges>
  <hyperlinks>
    <hyperlink ref="B7" location="'Milestones table'!A1" display="Please complete Milestones table" xr:uid="{EA233C57-9380-4C59-8BF4-0BA81F7DF5EA}"/>
    <hyperlink ref="B49" location="'Table 9'!A1" display="Please complete Table 9" xr:uid="{8BD8AB82-1075-4022-8FAE-93012ADA908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75B7E-75D5-4435-AADC-1FCA68D68725}">
  <sheetPr codeName="Sheet12">
    <tabColor theme="9"/>
  </sheetPr>
  <dimension ref="A1:J28"/>
  <sheetViews>
    <sheetView showGridLines="0" zoomScale="85" zoomScaleNormal="85" workbookViewId="0"/>
  </sheetViews>
  <sheetFormatPr defaultColWidth="0" defaultRowHeight="12.75" x14ac:dyDescent="0.2"/>
  <cols>
    <col min="1" max="1" width="2.85546875" style="16" customWidth="1"/>
    <col min="2" max="2" width="58" style="16" customWidth="1"/>
    <col min="3" max="3" width="13.85546875" style="16" bestFit="1" customWidth="1"/>
    <col min="4" max="4" width="2.85546875" style="16" customWidth="1"/>
    <col min="5" max="10" width="0" style="16" hidden="1" customWidth="1"/>
    <col min="11" max="16384" width="9.140625" style="16" hidden="1"/>
  </cols>
  <sheetData>
    <row r="1" spans="2:7" s="1" customFormat="1" ht="23.25" x14ac:dyDescent="0.35">
      <c r="B1" s="1" t="str">
        <f ca="1">MID(CELL("filename",A1),FIND("]",CELL("filename",A1))+1,256)</f>
        <v>Milestones table</v>
      </c>
    </row>
    <row r="2" spans="2:7" customFormat="1" ht="90" customHeight="1" x14ac:dyDescent="0.25">
      <c r="B2" s="122" t="s">
        <v>497</v>
      </c>
    </row>
    <row r="4" spans="2:7" s="15" customFormat="1" ht="18" thickBot="1" x14ac:dyDescent="0.35">
      <c r="B4" s="18" t="s">
        <v>558</v>
      </c>
      <c r="C4" s="18"/>
    </row>
    <row r="5" spans="2:7" ht="13.5" thickTop="1" x14ac:dyDescent="0.2"/>
    <row r="6" spans="2:7" ht="15" x14ac:dyDescent="0.2">
      <c r="B6" s="29" t="s">
        <v>463</v>
      </c>
      <c r="C6" s="29" t="s">
        <v>464</v>
      </c>
    </row>
    <row r="7" spans="2:7" ht="30" x14ac:dyDescent="0.25">
      <c r="B7" s="25" t="s">
        <v>465</v>
      </c>
      <c r="C7" s="57" t="str">
        <f>IF(ISBLANK('Milestones table'!D6),"",'Milestones table'!D6)</f>
        <v/>
      </c>
      <c r="D7"/>
      <c r="E7"/>
      <c r="F7"/>
      <c r="G7"/>
    </row>
    <row r="8" spans="2:7" ht="15" x14ac:dyDescent="0.25">
      <c r="B8" s="57" t="str">
        <f>IF(ISBLANK('Milestones table'!C7),"",'Milestones table'!C7)</f>
        <v/>
      </c>
      <c r="C8" s="57" t="str">
        <f>IF(ISBLANK('Milestones table'!D7),"",'Milestones table'!D7)</f>
        <v/>
      </c>
    </row>
    <row r="9" spans="2:7" ht="15" x14ac:dyDescent="0.25">
      <c r="B9" s="57" t="str">
        <f>IF(ISBLANK('Milestones table'!C8),"",'Milestones table'!C8)</f>
        <v/>
      </c>
      <c r="C9" s="57" t="str">
        <f>IF(ISBLANK('Milestones table'!D8),"",'Milestones table'!D8)</f>
        <v/>
      </c>
    </row>
    <row r="10" spans="2:7" ht="15" x14ac:dyDescent="0.25">
      <c r="B10" s="57" t="str">
        <f>IF(ISBLANK('Milestones table'!C9),"",'Milestones table'!C9)</f>
        <v/>
      </c>
      <c r="C10" s="57" t="str">
        <f>IF(ISBLANK('Milestones table'!D9),"",'Milestones table'!D9)</f>
        <v/>
      </c>
    </row>
    <row r="11" spans="2:7" ht="15" x14ac:dyDescent="0.25">
      <c r="B11" s="57" t="str">
        <f>IF(ISBLANK('Milestones table'!C10),"",'Milestones table'!C10)</f>
        <v/>
      </c>
      <c r="C11" s="57" t="str">
        <f>IF(ISBLANK('Milestones table'!D10),"",'Milestones table'!D10)</f>
        <v/>
      </c>
    </row>
    <row r="12" spans="2:7" ht="15" x14ac:dyDescent="0.25">
      <c r="B12" s="57" t="str">
        <f>IF(ISBLANK('Milestones table'!C11),"",'Milestones table'!C11)</f>
        <v/>
      </c>
      <c r="C12" s="57" t="str">
        <f>IF(ISBLANK('Milestones table'!D11),"",'Milestones table'!D11)</f>
        <v/>
      </c>
    </row>
    <row r="13" spans="2:7" ht="15" x14ac:dyDescent="0.25">
      <c r="B13" s="57" t="str">
        <f>IF(ISBLANK('Milestones table'!C12),"",'Milestones table'!C12)</f>
        <v/>
      </c>
      <c r="C13" s="57" t="str">
        <f>IF(ISBLANK('Milestones table'!D12),"",'Milestones table'!D12)</f>
        <v/>
      </c>
    </row>
    <row r="14" spans="2:7" customFormat="1" ht="15" x14ac:dyDescent="0.25">
      <c r="B14" s="25"/>
    </row>
    <row r="15" spans="2:7" ht="15" x14ac:dyDescent="0.25">
      <c r="B15" s="25" t="s">
        <v>466</v>
      </c>
      <c r="C15" s="57" t="str">
        <f>IF(ISBLANK('Milestones table'!D14),"",'Milestones table'!D14)</f>
        <v/>
      </c>
    </row>
    <row r="16" spans="2:7" ht="15" x14ac:dyDescent="0.25">
      <c r="B16" s="57" t="str">
        <f>IF(ISBLANK('Milestones table'!C15),"",'Milestones table'!C15)</f>
        <v/>
      </c>
      <c r="C16" s="57" t="str">
        <f>IF(ISBLANK('Milestones table'!D15),"",'Milestones table'!D15)</f>
        <v/>
      </c>
    </row>
    <row r="17" spans="2:3" ht="15" x14ac:dyDescent="0.25">
      <c r="B17" s="57" t="str">
        <f>IF(ISBLANK('Milestones table'!C16),"",'Milestones table'!C16)</f>
        <v/>
      </c>
      <c r="C17" s="57" t="str">
        <f>IF(ISBLANK('Milestones table'!D16),"",'Milestones table'!D16)</f>
        <v/>
      </c>
    </row>
    <row r="18" spans="2:3" ht="15" x14ac:dyDescent="0.25">
      <c r="B18" s="57" t="str">
        <f>IF(ISBLANK('Milestones table'!C17),"",'Milestones table'!C17)</f>
        <v/>
      </c>
      <c r="C18" s="57" t="str">
        <f>IF(ISBLANK('Milestones table'!D17),"",'Milestones table'!D17)</f>
        <v/>
      </c>
    </row>
    <row r="19" spans="2:3" ht="15" x14ac:dyDescent="0.25">
      <c r="B19" s="57" t="str">
        <f>IF(ISBLANK('Milestones table'!C18),"",'Milestones table'!C18)</f>
        <v/>
      </c>
      <c r="C19" s="57" t="str">
        <f>IF(ISBLANK('Milestones table'!D18),"",'Milestones table'!D18)</f>
        <v/>
      </c>
    </row>
    <row r="20" spans="2:3" ht="15" x14ac:dyDescent="0.25">
      <c r="B20" s="57" t="str">
        <f>IF(ISBLANK('Milestones table'!C19),"",'Milestones table'!C19)</f>
        <v/>
      </c>
      <c r="C20" s="57" t="str">
        <f>IF(ISBLANK('Milestones table'!D19),"",'Milestones table'!D19)</f>
        <v/>
      </c>
    </row>
    <row r="21" spans="2:3" ht="15" x14ac:dyDescent="0.25">
      <c r="B21" s="57" t="str">
        <f>IF(ISBLANK('Milestones table'!C20),"",'Milestones table'!C20)</f>
        <v/>
      </c>
      <c r="C21" s="57" t="str">
        <f>IF(ISBLANK('Milestones table'!D20),"",'Milestones table'!D20)</f>
        <v/>
      </c>
    </row>
    <row r="22" spans="2:3" customFormat="1" ht="15" x14ac:dyDescent="0.25">
      <c r="B22" s="25"/>
    </row>
    <row r="23" spans="2:3" ht="30" x14ac:dyDescent="0.25">
      <c r="B23" s="25" t="s">
        <v>467</v>
      </c>
      <c r="C23" s="57" t="str">
        <f>IF(ISBLANK('Milestones table'!D22),"",'Milestones table'!D22)</f>
        <v/>
      </c>
    </row>
    <row r="24" spans="2:3" ht="15" x14ac:dyDescent="0.25">
      <c r="B24" s="25" t="s">
        <v>468</v>
      </c>
      <c r="C24" s="57" t="str">
        <f>IF(ISBLANK('Milestones table'!D23),"",'Milestones table'!D23)</f>
        <v/>
      </c>
    </row>
    <row r="25" spans="2:3" ht="15" x14ac:dyDescent="0.25">
      <c r="B25" s="25" t="s">
        <v>469</v>
      </c>
      <c r="C25" s="57" t="str">
        <f>IF(ISBLANK('Milestones table'!D24),"",'Milestones table'!D24)</f>
        <v/>
      </c>
    </row>
    <row r="26" spans="2:3" customFormat="1" ht="15" x14ac:dyDescent="0.25"/>
    <row r="28" spans="2:3" x14ac:dyDescent="0.2">
      <c r="C28" s="17"/>
    </row>
  </sheetData>
  <sheetProtection algorithmName="SHA-512" hashValue="AtsdN5Z5yHBV6o24JbUgr5I4iaYh7eB33D0/wgxpHP6xRxrq0hjhvMGwREbylojDaDNT4jTY9GetlxvfF7h5ZQ==" saltValue="raupVCRx7umStmdMofnHmw==" spinCount="100000" sheet="1" formatCells="0" formatColumns="0" formatRows="0" sort="0" autoFilter="0" pivotTables="0"/>
  <protectedRanges>
    <protectedRange sqref="C2 B8:C13 C7 B16:C21 C15 C23:C25" name="Milestone table"/>
  </protectedRanges>
  <dataValidations count="1">
    <dataValidation operator="greaterThanOrEqual" allowBlank="1" showInputMessage="1" showErrorMessage="1" sqref="B7:C26" xr:uid="{60EE3F0B-A347-4F2D-AEC4-7ADED81CDEC5}"/>
  </dataValidations>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2E69D-80BA-42DC-AB62-3105A895D318}">
  <sheetPr codeName="Sheet5">
    <tabColor theme="9"/>
  </sheetPr>
  <dimension ref="A1:J29"/>
  <sheetViews>
    <sheetView showGridLines="0" zoomScale="85" zoomScaleNormal="85" workbookViewId="0"/>
  </sheetViews>
  <sheetFormatPr defaultColWidth="0" defaultRowHeight="12.75" x14ac:dyDescent="0.2"/>
  <cols>
    <col min="1" max="1" width="2.85546875" style="16" customWidth="1"/>
    <col min="2" max="2" width="17.5703125" style="16" customWidth="1"/>
    <col min="3" max="3" width="30.5703125" style="16" customWidth="1"/>
    <col min="4" max="4" width="38.5703125" style="16" customWidth="1"/>
    <col min="5" max="5" width="26.5703125" style="16" customWidth="1"/>
    <col min="6" max="6" width="24.42578125" style="16" customWidth="1"/>
    <col min="7" max="7" width="2.85546875" style="16" customWidth="1"/>
    <col min="8" max="10" width="0" style="16" hidden="1" customWidth="1"/>
    <col min="11" max="16384" width="9.140625" style="16" hidden="1"/>
  </cols>
  <sheetData>
    <row r="1" spans="2:10" s="1" customFormat="1" ht="23.25" x14ac:dyDescent="0.35">
      <c r="B1" s="1" t="str">
        <f ca="1">MID(CELL("filename",A1),FIND("]",CELL("filename",A1))+1,256)</f>
        <v>Table 9</v>
      </c>
    </row>
    <row r="2" spans="2:10" customFormat="1" ht="68.45" customHeight="1" x14ac:dyDescent="0.25">
      <c r="B2" s="144" t="s">
        <v>497</v>
      </c>
      <c r="C2" s="144"/>
      <c r="D2" s="144"/>
      <c r="E2" s="144"/>
    </row>
    <row r="4" spans="2:10" s="15" customFormat="1" ht="18" thickBot="1" x14ac:dyDescent="0.35">
      <c r="B4" s="18" t="s">
        <v>559</v>
      </c>
      <c r="C4" s="18"/>
      <c r="D4" s="18"/>
      <c r="E4" s="18"/>
      <c r="F4" s="18"/>
    </row>
    <row r="5" spans="2:10" ht="13.5" thickTop="1" x14ac:dyDescent="0.2"/>
    <row r="6" spans="2:10" ht="60" x14ac:dyDescent="0.2">
      <c r="B6" s="20" t="s">
        <v>473</v>
      </c>
      <c r="C6" s="20" t="s">
        <v>560</v>
      </c>
      <c r="D6" s="20" t="s">
        <v>561</v>
      </c>
      <c r="E6" s="20" t="s">
        <v>562</v>
      </c>
      <c r="F6" s="20" t="s">
        <v>477</v>
      </c>
    </row>
    <row r="7" spans="2:10" ht="30" customHeight="1" x14ac:dyDescent="0.25">
      <c r="B7" s="56" t="str">
        <f>IF(ISBLANK('4. Risks &amp; mitigation measures'!B10),"", '4. Risks &amp; mitigation measures'!B10)</f>
        <v/>
      </c>
      <c r="C7" s="56" t="str">
        <f>IF(ISBLANK('4. Risks &amp; mitigation measures'!C10),"", '4. Risks &amp; mitigation measures'!C10)</f>
        <v/>
      </c>
      <c r="D7" s="56" t="str">
        <f>IF(ISBLANK('4. Risks &amp; mitigation measures'!D10),"", '4. Risks &amp; mitigation measures'!D10)</f>
        <v/>
      </c>
      <c r="E7" s="56" t="str">
        <f>IF(ISBLANK('4. Risks &amp; mitigation measures'!E10),"", '4. Risks &amp; mitigation measures'!E10)</f>
        <v/>
      </c>
      <c r="F7" s="56" t="str">
        <f>IF(ISBLANK('4. Risks &amp; mitigation measures'!F10),"", '4. Risks &amp; mitigation measures'!F10)</f>
        <v/>
      </c>
      <c r="G7"/>
      <c r="H7"/>
      <c r="I7"/>
      <c r="J7"/>
    </row>
    <row r="8" spans="2:10" ht="30" customHeight="1" x14ac:dyDescent="0.25">
      <c r="B8" s="56" t="str">
        <f>IF(ISBLANK('4. Risks &amp; mitigation measures'!B11),"", '4. Risks &amp; mitigation measures'!B11)</f>
        <v/>
      </c>
      <c r="C8" s="56" t="str">
        <f>IF(ISBLANK('4. Risks &amp; mitigation measures'!C11),"", '4. Risks &amp; mitigation measures'!C11)</f>
        <v/>
      </c>
      <c r="D8" s="56" t="str">
        <f>IF(ISBLANK('4. Risks &amp; mitigation measures'!D11),"", '4. Risks &amp; mitigation measures'!D11)</f>
        <v/>
      </c>
      <c r="E8" s="56" t="str">
        <f>IF(ISBLANK('4. Risks &amp; mitigation measures'!E11),"", '4. Risks &amp; mitigation measures'!E11)</f>
        <v/>
      </c>
      <c r="F8" s="56" t="str">
        <f>IF(ISBLANK('4. Risks &amp; mitigation measures'!F11),"", '4. Risks &amp; mitigation measures'!F11)</f>
        <v/>
      </c>
    </row>
    <row r="9" spans="2:10" ht="30" customHeight="1" x14ac:dyDescent="0.25">
      <c r="B9" s="56" t="str">
        <f>IF(ISBLANK('4. Risks &amp; mitigation measures'!B12),"", '4. Risks &amp; mitigation measures'!B12)</f>
        <v/>
      </c>
      <c r="C9" s="56" t="str">
        <f>IF(ISBLANK('4. Risks &amp; mitigation measures'!C12),"", '4. Risks &amp; mitigation measures'!C12)</f>
        <v/>
      </c>
      <c r="D9" s="56" t="str">
        <f>IF(ISBLANK('4. Risks &amp; mitigation measures'!D12),"", '4. Risks &amp; mitigation measures'!D12)</f>
        <v/>
      </c>
      <c r="E9" s="56" t="str">
        <f>IF(ISBLANK('4. Risks &amp; mitigation measures'!E12),"", '4. Risks &amp; mitigation measures'!E12)</f>
        <v/>
      </c>
      <c r="F9" s="56" t="str">
        <f>IF(ISBLANK('4. Risks &amp; mitigation measures'!F12),"", '4. Risks &amp; mitigation measures'!F12)</f>
        <v/>
      </c>
    </row>
    <row r="10" spans="2:10" ht="30" customHeight="1" x14ac:dyDescent="0.25">
      <c r="B10" s="56" t="str">
        <f>IF(ISBLANK('4. Risks &amp; mitigation measures'!B13),"", '4. Risks &amp; mitigation measures'!B13)</f>
        <v/>
      </c>
      <c r="C10" s="56" t="str">
        <f>IF(ISBLANK('4. Risks &amp; mitigation measures'!C13),"", '4. Risks &amp; mitigation measures'!C13)</f>
        <v/>
      </c>
      <c r="D10" s="56" t="str">
        <f>IF(ISBLANK('4. Risks &amp; mitigation measures'!D13),"", '4. Risks &amp; mitigation measures'!D13)</f>
        <v/>
      </c>
      <c r="E10" s="56" t="str">
        <f>IF(ISBLANK('4. Risks &amp; mitigation measures'!E13),"", '4. Risks &amp; mitigation measures'!E13)</f>
        <v/>
      </c>
      <c r="F10" s="56" t="str">
        <f>IF(ISBLANK('4. Risks &amp; mitigation measures'!F13),"", '4. Risks &amp; mitigation measures'!F13)</f>
        <v/>
      </c>
    </row>
    <row r="11" spans="2:10" ht="30" customHeight="1" x14ac:dyDescent="0.25">
      <c r="B11" s="56" t="str">
        <f>IF(ISBLANK('4. Risks &amp; mitigation measures'!B14),"", '4. Risks &amp; mitigation measures'!B14)</f>
        <v/>
      </c>
      <c r="C11" s="56" t="str">
        <f>IF(ISBLANK('4. Risks &amp; mitigation measures'!C14),"", '4. Risks &amp; mitigation measures'!C14)</f>
        <v/>
      </c>
      <c r="D11" s="56" t="str">
        <f>IF(ISBLANK('4. Risks &amp; mitigation measures'!D14),"", '4. Risks &amp; mitigation measures'!D14)</f>
        <v/>
      </c>
      <c r="E11" s="56" t="str">
        <f>IF(ISBLANK('4. Risks &amp; mitigation measures'!E14),"", '4. Risks &amp; mitigation measures'!E14)</f>
        <v/>
      </c>
      <c r="F11" s="56" t="str">
        <f>IF(ISBLANK('4. Risks &amp; mitigation measures'!F14),"", '4. Risks &amp; mitigation measures'!F14)</f>
        <v/>
      </c>
    </row>
    <row r="12" spans="2:10" ht="30" customHeight="1" x14ac:dyDescent="0.25">
      <c r="B12" s="56" t="str">
        <f>IF(ISBLANK('4. Risks &amp; mitigation measures'!B15),"", '4. Risks &amp; mitigation measures'!B15)</f>
        <v/>
      </c>
      <c r="C12" s="56" t="str">
        <f>IF(ISBLANK('4. Risks &amp; mitigation measures'!C15),"", '4. Risks &amp; mitigation measures'!C15)</f>
        <v/>
      </c>
      <c r="D12" s="56" t="str">
        <f>IF(ISBLANK('4. Risks &amp; mitigation measures'!D15),"", '4. Risks &amp; mitigation measures'!D15)</f>
        <v/>
      </c>
      <c r="E12" s="56" t="str">
        <f>IF(ISBLANK('4. Risks &amp; mitigation measures'!E15),"", '4. Risks &amp; mitigation measures'!E15)</f>
        <v/>
      </c>
      <c r="F12" s="56" t="str">
        <f>IF(ISBLANK('4. Risks &amp; mitigation measures'!F15),"", '4. Risks &amp; mitigation measures'!F15)</f>
        <v/>
      </c>
    </row>
    <row r="13" spans="2:10" ht="30" customHeight="1" x14ac:dyDescent="0.25">
      <c r="B13" s="56" t="str">
        <f>IF(ISBLANK('4. Risks &amp; mitigation measures'!B16),"", '4. Risks &amp; mitigation measures'!B16)</f>
        <v/>
      </c>
      <c r="C13" s="56" t="str">
        <f>IF(ISBLANK('4. Risks &amp; mitigation measures'!C16),"", '4. Risks &amp; mitigation measures'!C16)</f>
        <v/>
      </c>
      <c r="D13" s="56" t="str">
        <f>IF(ISBLANK('4. Risks &amp; mitigation measures'!D16),"", '4. Risks &amp; mitigation measures'!D16)</f>
        <v/>
      </c>
      <c r="E13" s="56" t="str">
        <f>IF(ISBLANK('4. Risks &amp; mitigation measures'!E16),"", '4. Risks &amp; mitigation measures'!E16)</f>
        <v/>
      </c>
      <c r="F13" s="56" t="str">
        <f>IF(ISBLANK('4. Risks &amp; mitigation measures'!F16),"", '4. Risks &amp; mitigation measures'!F16)</f>
        <v/>
      </c>
    </row>
    <row r="14" spans="2:10" ht="30" customHeight="1" x14ac:dyDescent="0.25">
      <c r="B14" s="56" t="str">
        <f>IF(ISBLANK('4. Risks &amp; mitigation measures'!B17),"", '4. Risks &amp; mitigation measures'!B17)</f>
        <v/>
      </c>
      <c r="C14" s="56" t="str">
        <f>IF(ISBLANK('4. Risks &amp; mitigation measures'!C17),"", '4. Risks &amp; mitigation measures'!C17)</f>
        <v/>
      </c>
      <c r="D14" s="56" t="str">
        <f>IF(ISBLANK('4. Risks &amp; mitigation measures'!D17),"", '4. Risks &amp; mitigation measures'!D17)</f>
        <v/>
      </c>
      <c r="E14" s="56" t="str">
        <f>IF(ISBLANK('4. Risks &amp; mitigation measures'!E17),"", '4. Risks &amp; mitigation measures'!E17)</f>
        <v/>
      </c>
      <c r="F14" s="56" t="str">
        <f>IF(ISBLANK('4. Risks &amp; mitigation measures'!F17),"", '4. Risks &amp; mitigation measures'!F17)</f>
        <v/>
      </c>
    </row>
    <row r="15" spans="2:10" ht="30" customHeight="1" x14ac:dyDescent="0.25">
      <c r="B15" s="56" t="str">
        <f>IF(ISBLANK('4. Risks &amp; mitigation measures'!B18),"", '4. Risks &amp; mitigation measures'!B18)</f>
        <v/>
      </c>
      <c r="C15" s="56" t="str">
        <f>IF(ISBLANK('4. Risks &amp; mitigation measures'!C18),"", '4. Risks &amp; mitigation measures'!C18)</f>
        <v/>
      </c>
      <c r="D15" s="56" t="str">
        <f>IF(ISBLANK('4. Risks &amp; mitigation measures'!D18),"", '4. Risks &amp; mitigation measures'!D18)</f>
        <v/>
      </c>
      <c r="E15" s="56" t="str">
        <f>IF(ISBLANK('4. Risks &amp; mitigation measures'!E18),"", '4. Risks &amp; mitigation measures'!E18)</f>
        <v/>
      </c>
      <c r="F15" s="56" t="str">
        <f>IF(ISBLANK('4. Risks &amp; mitigation measures'!F18),"", '4. Risks &amp; mitigation measures'!F18)</f>
        <v/>
      </c>
    </row>
    <row r="16" spans="2:10" ht="30" customHeight="1" x14ac:dyDescent="0.25">
      <c r="B16" s="56" t="str">
        <f>IF(ISBLANK('4. Risks &amp; mitigation measures'!B19),"", '4. Risks &amp; mitigation measures'!B19)</f>
        <v/>
      </c>
      <c r="C16" s="56" t="str">
        <f>IF(ISBLANK('4. Risks &amp; mitigation measures'!C19),"", '4. Risks &amp; mitigation measures'!C19)</f>
        <v/>
      </c>
      <c r="D16" s="56" t="str">
        <f>IF(ISBLANK('4. Risks &amp; mitigation measures'!D19),"", '4. Risks &amp; mitigation measures'!D19)</f>
        <v/>
      </c>
      <c r="E16" s="56" t="str">
        <f>IF(ISBLANK('4. Risks &amp; mitigation measures'!E19),"", '4. Risks &amp; mitigation measures'!E19)</f>
        <v/>
      </c>
      <c r="F16" s="56" t="str">
        <f>IF(ISBLANK('4. Risks &amp; mitigation measures'!F19),"", '4. Risks &amp; mitigation measures'!F19)</f>
        <v/>
      </c>
    </row>
    <row r="17" spans="2:6" ht="30" customHeight="1" x14ac:dyDescent="0.25">
      <c r="B17" s="56" t="str">
        <f>IF(ISBLANK('4. Risks &amp; mitigation measures'!B20),"", '4. Risks &amp; mitigation measures'!B20)</f>
        <v/>
      </c>
      <c r="C17" s="56" t="str">
        <f>IF(ISBLANK('4. Risks &amp; mitigation measures'!C20),"", '4. Risks &amp; mitigation measures'!C20)</f>
        <v/>
      </c>
      <c r="D17" s="56" t="str">
        <f>IF(ISBLANK('4. Risks &amp; mitigation measures'!D20),"", '4. Risks &amp; mitigation measures'!D20)</f>
        <v/>
      </c>
      <c r="E17" s="56" t="str">
        <f>IF(ISBLANK('4. Risks &amp; mitigation measures'!E20),"", '4. Risks &amp; mitigation measures'!E20)</f>
        <v/>
      </c>
      <c r="F17" s="56" t="str">
        <f>IF(ISBLANK('4. Risks &amp; mitigation measures'!F20),"", '4. Risks &amp; mitigation measures'!F20)</f>
        <v/>
      </c>
    </row>
    <row r="18" spans="2:6" ht="30" customHeight="1" x14ac:dyDescent="0.25">
      <c r="B18" s="56" t="str">
        <f>IF(ISBLANK('4. Risks &amp; mitigation measures'!B21),"", '4. Risks &amp; mitigation measures'!B21)</f>
        <v/>
      </c>
      <c r="C18" s="56" t="str">
        <f>IF(ISBLANK('4. Risks &amp; mitigation measures'!C21),"", '4. Risks &amp; mitigation measures'!C21)</f>
        <v/>
      </c>
      <c r="D18" s="56" t="str">
        <f>IF(ISBLANK('4. Risks &amp; mitigation measures'!D21),"", '4. Risks &amp; mitigation measures'!D21)</f>
        <v/>
      </c>
      <c r="E18" s="56" t="str">
        <f>IF(ISBLANK('4. Risks &amp; mitigation measures'!E21),"", '4. Risks &amp; mitigation measures'!E21)</f>
        <v/>
      </c>
      <c r="F18" s="56" t="str">
        <f>IF(ISBLANK('4. Risks &amp; mitigation measures'!F21),"", '4. Risks &amp; mitigation measures'!F21)</f>
        <v/>
      </c>
    </row>
    <row r="19" spans="2:6" ht="30" customHeight="1" x14ac:dyDescent="0.25">
      <c r="B19" s="56" t="str">
        <f>IF(ISBLANK('4. Risks &amp; mitigation measures'!B22),"", '4. Risks &amp; mitigation measures'!B22)</f>
        <v/>
      </c>
      <c r="C19" s="56" t="str">
        <f>IF(ISBLANK('4. Risks &amp; mitigation measures'!C22),"", '4. Risks &amp; mitigation measures'!C22)</f>
        <v/>
      </c>
      <c r="D19" s="56" t="str">
        <f>IF(ISBLANK('4. Risks &amp; mitigation measures'!D22),"", '4. Risks &amp; mitigation measures'!D22)</f>
        <v/>
      </c>
      <c r="E19" s="56" t="str">
        <f>IF(ISBLANK('4. Risks &amp; mitigation measures'!E22),"", '4. Risks &amp; mitigation measures'!E22)</f>
        <v/>
      </c>
      <c r="F19" s="56" t="str">
        <f>IF(ISBLANK('4. Risks &amp; mitigation measures'!F22),"", '4. Risks &amp; mitigation measures'!F22)</f>
        <v/>
      </c>
    </row>
    <row r="20" spans="2:6" ht="30" customHeight="1" x14ac:dyDescent="0.25">
      <c r="B20" s="56" t="str">
        <f>IF(ISBLANK('4. Risks &amp; mitigation measures'!B23),"", '4. Risks &amp; mitigation measures'!B23)</f>
        <v/>
      </c>
      <c r="C20" s="56" t="str">
        <f>IF(ISBLANK('4. Risks &amp; mitigation measures'!C23),"", '4. Risks &amp; mitigation measures'!C23)</f>
        <v/>
      </c>
      <c r="D20" s="56" t="str">
        <f>IF(ISBLANK('4. Risks &amp; mitigation measures'!D23),"", '4. Risks &amp; mitigation measures'!D23)</f>
        <v/>
      </c>
      <c r="E20" s="56" t="str">
        <f>IF(ISBLANK('4. Risks &amp; mitigation measures'!E23),"", '4. Risks &amp; mitigation measures'!E23)</f>
        <v/>
      </c>
      <c r="F20" s="56" t="str">
        <f>IF(ISBLANK('4. Risks &amp; mitigation measures'!F23),"", '4. Risks &amp; mitigation measures'!F23)</f>
        <v/>
      </c>
    </row>
    <row r="21" spans="2:6" ht="30" customHeight="1" x14ac:dyDescent="0.25">
      <c r="B21" s="56" t="str">
        <f>IF(ISBLANK('4. Risks &amp; mitigation measures'!B24),"", '4. Risks &amp; mitigation measures'!B24)</f>
        <v/>
      </c>
      <c r="C21" s="56" t="str">
        <f>IF(ISBLANK('4. Risks &amp; mitigation measures'!C24),"", '4. Risks &amp; mitigation measures'!C24)</f>
        <v/>
      </c>
      <c r="D21" s="56" t="str">
        <f>IF(ISBLANK('4. Risks &amp; mitigation measures'!D24),"", '4. Risks &amp; mitigation measures'!D24)</f>
        <v/>
      </c>
      <c r="E21" s="56" t="str">
        <f>IF(ISBLANK('4. Risks &amp; mitigation measures'!E24),"", '4. Risks &amp; mitigation measures'!E24)</f>
        <v/>
      </c>
      <c r="F21" s="56" t="str">
        <f>IF(ISBLANK('4. Risks &amp; mitigation measures'!F24),"", '4. Risks &amp; mitigation measures'!F24)</f>
        <v/>
      </c>
    </row>
    <row r="22" spans="2:6" ht="30" customHeight="1" x14ac:dyDescent="0.25">
      <c r="B22" s="56" t="str">
        <f>IF(ISBLANK('4. Risks &amp; mitigation measures'!B25),"", '4. Risks &amp; mitigation measures'!B25)</f>
        <v/>
      </c>
      <c r="C22" s="56" t="str">
        <f>IF(ISBLANK('4. Risks &amp; mitigation measures'!C25),"", '4. Risks &amp; mitigation measures'!C25)</f>
        <v/>
      </c>
      <c r="D22" s="56" t="str">
        <f>IF(ISBLANK('4. Risks &amp; mitigation measures'!D25),"", '4. Risks &amp; mitigation measures'!D25)</f>
        <v/>
      </c>
      <c r="E22" s="56" t="str">
        <f>IF(ISBLANK('4. Risks &amp; mitigation measures'!E25),"", '4. Risks &amp; mitigation measures'!E25)</f>
        <v/>
      </c>
      <c r="F22" s="56" t="str">
        <f>IF(ISBLANK('4. Risks &amp; mitigation measures'!F25),"", '4. Risks &amp; mitigation measures'!F25)</f>
        <v/>
      </c>
    </row>
    <row r="23" spans="2:6" ht="30" customHeight="1" x14ac:dyDescent="0.25">
      <c r="B23" s="56" t="str">
        <f>IF(ISBLANK('4. Risks &amp; mitigation measures'!B26),"", '4. Risks &amp; mitigation measures'!B26)</f>
        <v/>
      </c>
      <c r="C23" s="56" t="str">
        <f>IF(ISBLANK('4. Risks &amp; mitigation measures'!C26),"", '4. Risks &amp; mitigation measures'!C26)</f>
        <v/>
      </c>
      <c r="D23" s="56" t="str">
        <f>IF(ISBLANK('4. Risks &amp; mitigation measures'!D26),"", '4. Risks &amp; mitigation measures'!D26)</f>
        <v/>
      </c>
      <c r="E23" s="56" t="str">
        <f>IF(ISBLANK('4. Risks &amp; mitigation measures'!E26),"", '4. Risks &amp; mitigation measures'!E26)</f>
        <v/>
      </c>
      <c r="F23" s="56" t="str">
        <f>IF(ISBLANK('4. Risks &amp; mitigation measures'!F26),"", '4. Risks &amp; mitigation measures'!F26)</f>
        <v/>
      </c>
    </row>
    <row r="24" spans="2:6" ht="30" customHeight="1" x14ac:dyDescent="0.25">
      <c r="B24" s="56" t="str">
        <f>IF(ISBLANK('4. Risks &amp; mitigation measures'!B27),"", '4. Risks &amp; mitigation measures'!B27)</f>
        <v/>
      </c>
      <c r="C24" s="56" t="str">
        <f>IF(ISBLANK('4. Risks &amp; mitigation measures'!C27),"", '4. Risks &amp; mitigation measures'!C27)</f>
        <v/>
      </c>
      <c r="D24" s="56" t="str">
        <f>IF(ISBLANK('4. Risks &amp; mitigation measures'!D27),"", '4. Risks &amp; mitigation measures'!D27)</f>
        <v/>
      </c>
      <c r="E24" s="56" t="str">
        <f>IF(ISBLANK('4. Risks &amp; mitigation measures'!E27),"", '4. Risks &amp; mitigation measures'!E27)</f>
        <v/>
      </c>
      <c r="F24" s="56" t="str">
        <f>IF(ISBLANK('4. Risks &amp; mitigation measures'!F27),"", '4. Risks &amp; mitigation measures'!F27)</f>
        <v/>
      </c>
    </row>
    <row r="25" spans="2:6" ht="30" customHeight="1" x14ac:dyDescent="0.25">
      <c r="B25" s="56" t="str">
        <f>IF(ISBLANK('4. Risks &amp; mitigation measures'!B28),"", '4. Risks &amp; mitigation measures'!B28)</f>
        <v/>
      </c>
      <c r="C25" s="56" t="str">
        <f>IF(ISBLANK('4. Risks &amp; mitigation measures'!C28),"", '4. Risks &amp; mitigation measures'!C28)</f>
        <v/>
      </c>
      <c r="D25" s="56" t="str">
        <f>IF(ISBLANK('4. Risks &amp; mitigation measures'!D28),"", '4. Risks &amp; mitigation measures'!D28)</f>
        <v/>
      </c>
      <c r="E25" s="56" t="str">
        <f>IF(ISBLANK('4. Risks &amp; mitigation measures'!E28),"", '4. Risks &amp; mitigation measures'!E28)</f>
        <v/>
      </c>
      <c r="F25" s="56" t="str">
        <f>IF(ISBLANK('4. Risks &amp; mitigation measures'!F28),"", '4. Risks &amp; mitigation measures'!F28)</f>
        <v/>
      </c>
    </row>
    <row r="26" spans="2:6" ht="30" customHeight="1" x14ac:dyDescent="0.25">
      <c r="B26" s="56" t="str">
        <f>IF(ISBLANK('4. Risks &amp; mitigation measures'!B29),"", '4. Risks &amp; mitigation measures'!B29)</f>
        <v/>
      </c>
      <c r="C26" s="56" t="str">
        <f>IF(ISBLANK('4. Risks &amp; mitigation measures'!C29),"", '4. Risks &amp; mitigation measures'!C29)</f>
        <v/>
      </c>
      <c r="D26" s="56" t="str">
        <f>IF(ISBLANK('4. Risks &amp; mitigation measures'!D29),"", '4. Risks &amp; mitigation measures'!D29)</f>
        <v/>
      </c>
      <c r="E26" s="56" t="str">
        <f>IF(ISBLANK('4. Risks &amp; mitigation measures'!E29),"", '4. Risks &amp; mitigation measures'!E29)</f>
        <v/>
      </c>
      <c r="F26" s="56" t="str">
        <f>IF(ISBLANK('4. Risks &amp; mitigation measures'!F29),"", '4. Risks &amp; mitigation measures'!F29)</f>
        <v/>
      </c>
    </row>
    <row r="27" spans="2:6" customFormat="1" ht="15" x14ac:dyDescent="0.25"/>
    <row r="29" spans="2:6" x14ac:dyDescent="0.2">
      <c r="C29" s="17"/>
    </row>
  </sheetData>
  <sheetProtection algorithmName="SHA-512" hashValue="gPYKxdb7X8iWIWLkIHqamdB2diG5c3u6XnQ65dPkBIKlYiU9gt8qJw5BSuxZ/nYojzzATNb90BcHQhu2Xn6eWw==" saltValue="L4RARhCMOLlfmeNJCcXThg==" spinCount="100000" sheet="1" formatCells="0" formatColumns="0" formatRows="0" sort="0" autoFilter="0" pivotTables="0"/>
  <protectedRanges>
    <protectedRange sqref="B7:F26" name="Table 9"/>
  </protectedRanges>
  <mergeCells count="1">
    <mergeCell ref="B2:E2"/>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EC79C-7307-4AC6-9781-73DD0C4C9D62}">
  <sheetPr codeName="Sheet16">
    <tabColor theme="4"/>
  </sheetPr>
  <dimension ref="A1:E3"/>
  <sheetViews>
    <sheetView showGridLines="0" zoomScale="85" zoomScaleNormal="85" workbookViewId="0"/>
  </sheetViews>
  <sheetFormatPr defaultColWidth="0" defaultRowHeight="14.45" customHeight="1" zeroHeight="1" x14ac:dyDescent="0.25"/>
  <cols>
    <col min="1" max="1" width="2.85546875" customWidth="1"/>
    <col min="2" max="2" width="127.5703125" customWidth="1"/>
    <col min="3" max="3" width="2.85546875" customWidth="1"/>
    <col min="4" max="16384" width="8.85546875" hidden="1"/>
  </cols>
  <sheetData>
    <row r="1" spans="2:5" s="1" customFormat="1" ht="23.25" x14ac:dyDescent="0.35">
      <c r="B1" s="1" t="str">
        <f ca="1">MID(CELL("filename",A1),FIND("]",CELL("filename",A1))+1,256)</f>
        <v>Narrative&gt;&gt;</v>
      </c>
      <c r="D1" s="12"/>
      <c r="E1" s="13"/>
    </row>
    <row r="2" spans="2:5" ht="15" x14ac:dyDescent="0.25">
      <c r="B2" s="14" t="s">
        <v>325</v>
      </c>
    </row>
    <row r="3" spans="2:5" ht="15" x14ac:dyDescent="0.25"/>
  </sheetData>
  <sheetProtection algorithmName="SHA-512" hashValue="xzG9JckfCfJKv9kwYEfAr8wV5qRy1yUa9oCST0+ov9WKdf5SC+TqfIVutQ+gZ72ds5FIE5/kcbQUr/EjAMblJg==" saltValue="9T87KWxBZXs/LgwlEzBaNg==" spinCount="100000" sheet="1" objects="1" scenarios="1" formatCells="0" formatRows="0" sort="0" autoFilter="0"/>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6BCE-B268-4A7B-A8D0-D22B60B03DB0}">
  <sheetPr codeName="Sheet17">
    <tabColor theme="5"/>
  </sheetPr>
  <dimension ref="A1:H90"/>
  <sheetViews>
    <sheetView showGridLines="0" zoomScale="85" zoomScaleNormal="85" workbookViewId="0"/>
  </sheetViews>
  <sheetFormatPr defaultColWidth="0" defaultRowHeight="0" customHeight="1" zeroHeight="1" x14ac:dyDescent="0.25"/>
  <cols>
    <col min="1" max="1" width="2.85546875" customWidth="1"/>
    <col min="2" max="2" width="127.5703125" customWidth="1"/>
    <col min="3" max="3" width="2.85546875" customWidth="1"/>
    <col min="4" max="16384" width="8.85546875" hidden="1"/>
  </cols>
  <sheetData>
    <row r="1" spans="2:8" s="1" customFormat="1" ht="23.25" x14ac:dyDescent="0.35">
      <c r="B1" s="1" t="str">
        <f ca="1">MID(CELL("filename",A1),FIND("]",CELL("filename",A1))+1,256)</f>
        <v>Narrative</v>
      </c>
      <c r="D1" s="12"/>
      <c r="E1" s="13"/>
    </row>
    <row r="2" spans="2:8" ht="15" x14ac:dyDescent="0.25"/>
    <row r="3" spans="2:8" ht="37.5" customHeight="1" x14ac:dyDescent="0.25">
      <c r="B3" s="131" t="s">
        <v>483</v>
      </c>
      <c r="C3" s="131"/>
      <c r="D3" s="131"/>
      <c r="E3" s="131"/>
      <c r="F3" s="131"/>
      <c r="G3" s="131"/>
      <c r="H3" s="131"/>
    </row>
    <row r="4" spans="2:8" ht="15.75" thickBot="1" x14ac:dyDescent="0.3"/>
    <row r="5" spans="2:8" ht="18.75" x14ac:dyDescent="0.3">
      <c r="B5" s="116" t="s">
        <v>563</v>
      </c>
    </row>
    <row r="6" spans="2:8" ht="15" x14ac:dyDescent="0.25">
      <c r="B6" s="117" t="s">
        <v>564</v>
      </c>
    </row>
    <row r="7" spans="2:8" ht="15.75" thickBot="1" x14ac:dyDescent="0.3">
      <c r="B7" s="119" t="s">
        <v>565</v>
      </c>
    </row>
    <row r="8" spans="2:8" ht="15" x14ac:dyDescent="0.25">
      <c r="B8" s="117" t="s">
        <v>566</v>
      </c>
    </row>
    <row r="9" spans="2:8" ht="30.75" thickBot="1" x14ac:dyDescent="0.3">
      <c r="B9" s="120" t="s">
        <v>567</v>
      </c>
    </row>
    <row r="10" spans="2:8" ht="30" x14ac:dyDescent="0.25">
      <c r="B10" s="117" t="s">
        <v>568</v>
      </c>
    </row>
    <row r="11" spans="2:8" ht="15.75" thickBot="1" x14ac:dyDescent="0.3">
      <c r="B11" s="120"/>
    </row>
    <row r="12" spans="2:8" ht="15" x14ac:dyDescent="0.25">
      <c r="B12" s="117" t="s">
        <v>569</v>
      </c>
    </row>
    <row r="13" spans="2:8" ht="15.75" thickBot="1" x14ac:dyDescent="0.3">
      <c r="B13" s="120"/>
    </row>
    <row r="14" spans="2:8" ht="15.75" thickBot="1" x14ac:dyDescent="0.3"/>
    <row r="15" spans="2:8" ht="18.75" x14ac:dyDescent="0.3">
      <c r="B15" s="116" t="s">
        <v>570</v>
      </c>
    </row>
    <row r="16" spans="2:8" ht="30" x14ac:dyDescent="0.25">
      <c r="B16" s="117" t="s">
        <v>571</v>
      </c>
    </row>
    <row r="17" spans="2:2" ht="15.75" thickBot="1" x14ac:dyDescent="0.3">
      <c r="B17" s="119"/>
    </row>
    <row r="18" spans="2:2" ht="30" x14ac:dyDescent="0.25">
      <c r="B18" s="117" t="s">
        <v>572</v>
      </c>
    </row>
    <row r="19" spans="2:2" ht="15.75" thickBot="1" x14ac:dyDescent="0.3">
      <c r="B19" s="120"/>
    </row>
    <row r="20" spans="2:2" ht="15" x14ac:dyDescent="0.25">
      <c r="B20" s="117" t="s">
        <v>573</v>
      </c>
    </row>
    <row r="21" spans="2:2" ht="15.75" thickBot="1" x14ac:dyDescent="0.3">
      <c r="B21" s="120"/>
    </row>
    <row r="22" spans="2:2" ht="15.75" thickBot="1" x14ac:dyDescent="0.3">
      <c r="B22" s="118"/>
    </row>
    <row r="23" spans="2:2" ht="18.75" x14ac:dyDescent="0.3">
      <c r="B23" s="116" t="s">
        <v>574</v>
      </c>
    </row>
    <row r="24" spans="2:2" ht="15" x14ac:dyDescent="0.25">
      <c r="B24" s="117" t="s">
        <v>575</v>
      </c>
    </row>
    <row r="25" spans="2:2" ht="15.75" thickBot="1" x14ac:dyDescent="0.3">
      <c r="B25" s="119"/>
    </row>
    <row r="26" spans="2:2" ht="15" x14ac:dyDescent="0.25">
      <c r="B26" s="117" t="s">
        <v>576</v>
      </c>
    </row>
    <row r="27" spans="2:2" ht="15.75" thickBot="1" x14ac:dyDescent="0.3">
      <c r="B27" s="119"/>
    </row>
    <row r="28" spans="2:2" ht="15" x14ac:dyDescent="0.25">
      <c r="B28" s="117" t="s">
        <v>577</v>
      </c>
    </row>
    <row r="29" spans="2:2" ht="15.75" thickBot="1" x14ac:dyDescent="0.3">
      <c r="B29" s="119"/>
    </row>
    <row r="30" spans="2:2" ht="15" x14ac:dyDescent="0.25">
      <c r="B30" s="118"/>
    </row>
    <row r="31" spans="2:2" ht="15" x14ac:dyDescent="0.25">
      <c r="B31" s="118"/>
    </row>
    <row r="32" spans="2:2" ht="15" x14ac:dyDescent="0.25">
      <c r="B32" s="118"/>
    </row>
    <row r="33" spans="2:2" ht="15" x14ac:dyDescent="0.25">
      <c r="B33" s="118"/>
    </row>
    <row r="34" spans="2:2" ht="15" x14ac:dyDescent="0.25">
      <c r="B34" s="118"/>
    </row>
    <row r="35" spans="2:2" ht="15" x14ac:dyDescent="0.25">
      <c r="B35" s="118"/>
    </row>
    <row r="36" spans="2:2" ht="15" x14ac:dyDescent="0.25">
      <c r="B36" s="118"/>
    </row>
    <row r="37" spans="2:2" ht="15" x14ac:dyDescent="0.25">
      <c r="B37" s="118"/>
    </row>
    <row r="38" spans="2:2" ht="15" x14ac:dyDescent="0.25">
      <c r="B38" s="118"/>
    </row>
    <row r="39" spans="2:2" ht="15" x14ac:dyDescent="0.25">
      <c r="B39" s="118"/>
    </row>
    <row r="40" spans="2:2" ht="15" x14ac:dyDescent="0.25">
      <c r="B40" s="118"/>
    </row>
    <row r="41" spans="2:2" ht="15" x14ac:dyDescent="0.25">
      <c r="B41" s="118"/>
    </row>
    <row r="42" spans="2:2" ht="15" x14ac:dyDescent="0.25">
      <c r="B42" s="118"/>
    </row>
    <row r="43" spans="2:2" ht="15" x14ac:dyDescent="0.25">
      <c r="B43" s="118"/>
    </row>
    <row r="44" spans="2:2" ht="15" x14ac:dyDescent="0.25">
      <c r="B44" s="118"/>
    </row>
    <row r="45" spans="2:2" ht="15" x14ac:dyDescent="0.25">
      <c r="B45" s="118"/>
    </row>
    <row r="46" spans="2:2" ht="15" x14ac:dyDescent="0.25">
      <c r="B46" s="118"/>
    </row>
    <row r="47" spans="2:2" ht="15" x14ac:dyDescent="0.25">
      <c r="B47" s="118"/>
    </row>
    <row r="48" spans="2:2" ht="15" x14ac:dyDescent="0.25">
      <c r="B48" s="118"/>
    </row>
    <row r="49" spans="2:2" ht="15" x14ac:dyDescent="0.25">
      <c r="B49" s="118"/>
    </row>
    <row r="50" spans="2:2" ht="15" x14ac:dyDescent="0.25">
      <c r="B50" s="118"/>
    </row>
    <row r="51" spans="2:2" ht="15" x14ac:dyDescent="0.25">
      <c r="B51" s="118"/>
    </row>
    <row r="52" spans="2:2" ht="15" x14ac:dyDescent="0.25">
      <c r="B52" s="118"/>
    </row>
    <row r="53" spans="2:2" ht="15" x14ac:dyDescent="0.25">
      <c r="B53" s="118"/>
    </row>
    <row r="54" spans="2:2" ht="15" x14ac:dyDescent="0.25">
      <c r="B54" s="118"/>
    </row>
    <row r="55" spans="2:2" ht="15" x14ac:dyDescent="0.25">
      <c r="B55" s="118"/>
    </row>
    <row r="56" spans="2:2" ht="15" x14ac:dyDescent="0.25">
      <c r="B56" s="118"/>
    </row>
    <row r="57" spans="2:2" ht="15" x14ac:dyDescent="0.25">
      <c r="B57" s="118"/>
    </row>
    <row r="58" spans="2:2" ht="15" x14ac:dyDescent="0.25">
      <c r="B58" s="118"/>
    </row>
    <row r="59" spans="2:2" ht="15" x14ac:dyDescent="0.25">
      <c r="B59" s="118"/>
    </row>
    <row r="60" spans="2:2" ht="15" x14ac:dyDescent="0.25">
      <c r="B60" s="118"/>
    </row>
    <row r="61" spans="2:2" ht="15" x14ac:dyDescent="0.25">
      <c r="B61" s="118"/>
    </row>
    <row r="62" spans="2:2" ht="15" x14ac:dyDescent="0.25">
      <c r="B62" s="118"/>
    </row>
    <row r="63" spans="2:2" ht="15" x14ac:dyDescent="0.25">
      <c r="B63" s="118"/>
    </row>
    <row r="64" spans="2:2" ht="15" x14ac:dyDescent="0.25">
      <c r="B64" s="118"/>
    </row>
    <row r="65" spans="2:2" ht="15" x14ac:dyDescent="0.25">
      <c r="B65" s="118"/>
    </row>
    <row r="66" spans="2:2" ht="15" x14ac:dyDescent="0.25">
      <c r="B66" s="118"/>
    </row>
    <row r="67" spans="2:2" ht="15" x14ac:dyDescent="0.25">
      <c r="B67" s="118"/>
    </row>
    <row r="68" spans="2:2" ht="15" x14ac:dyDescent="0.25">
      <c r="B68" s="118"/>
    </row>
    <row r="69" spans="2:2" ht="15" x14ac:dyDescent="0.25">
      <c r="B69" s="118"/>
    </row>
    <row r="70" spans="2:2" ht="15" x14ac:dyDescent="0.25">
      <c r="B70" s="118"/>
    </row>
    <row r="71" spans="2:2" ht="15" x14ac:dyDescent="0.25">
      <c r="B71" s="118"/>
    </row>
    <row r="72" spans="2:2" ht="15" x14ac:dyDescent="0.25">
      <c r="B72" s="118"/>
    </row>
    <row r="73" spans="2:2" ht="15" x14ac:dyDescent="0.25">
      <c r="B73" s="118"/>
    </row>
    <row r="74" spans="2:2" ht="15" x14ac:dyDescent="0.25">
      <c r="B74" s="118"/>
    </row>
    <row r="75" spans="2:2" ht="15" x14ac:dyDescent="0.25">
      <c r="B75" s="118"/>
    </row>
    <row r="76" spans="2:2" ht="15" x14ac:dyDescent="0.25">
      <c r="B76" s="118"/>
    </row>
    <row r="77" spans="2:2" ht="15" x14ac:dyDescent="0.25">
      <c r="B77" s="118"/>
    </row>
    <row r="78" spans="2:2" ht="15" x14ac:dyDescent="0.25">
      <c r="B78" s="118"/>
    </row>
    <row r="79" spans="2:2" ht="15" x14ac:dyDescent="0.25">
      <c r="B79" s="118"/>
    </row>
    <row r="80" spans="2:2" ht="15" x14ac:dyDescent="0.25">
      <c r="B80" s="118"/>
    </row>
    <row r="81" spans="2:2" ht="15" x14ac:dyDescent="0.25">
      <c r="B81" s="118"/>
    </row>
    <row r="82" spans="2:2" ht="15" x14ac:dyDescent="0.25">
      <c r="B82" s="118"/>
    </row>
    <row r="83" spans="2:2" ht="15" x14ac:dyDescent="0.25">
      <c r="B83" s="118"/>
    </row>
    <row r="84" spans="2:2" ht="15" x14ac:dyDescent="0.25">
      <c r="B84" s="118"/>
    </row>
    <row r="85" spans="2:2" ht="15" x14ac:dyDescent="0.25">
      <c r="B85" s="118"/>
    </row>
    <row r="86" spans="2:2" ht="15" x14ac:dyDescent="0.25">
      <c r="B86" s="118"/>
    </row>
    <row r="87" spans="2:2" ht="15" x14ac:dyDescent="0.25">
      <c r="B87" s="118"/>
    </row>
    <row r="88" spans="2:2" ht="15" x14ac:dyDescent="0.25">
      <c r="B88" s="118"/>
    </row>
    <row r="89" spans="2:2" ht="15" x14ac:dyDescent="0.25"/>
    <row r="90" spans="2:2" ht="15" x14ac:dyDescent="0.25"/>
  </sheetData>
  <sheetProtection algorithmName="SHA-512" hashValue="NCvHJPz9KiiGyhgBIHsceOILcbdjKVr0kiJmrAsmngJtTzIpFmcDvgjzr7Mj4foOEqPfwwkdB1xPCfI3eXfGhg==" saltValue="ch5AtUXn4sFxLi4JhKfh8w==" spinCount="100000" sheet="1" formatCells="0" formatColumns="0" formatRows="0" sort="0" autoFilter="0" pivotTables="0"/>
  <protectedRanges>
    <protectedRange sqref="B7 B9 B11 B13 B17 B19 B21 B25 B27 B29" name="Narrative"/>
  </protectedRanges>
  <mergeCells count="1">
    <mergeCell ref="B3:H3"/>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89F6A-0D1E-4078-8257-E15E442583B9}">
  <sheetPr codeName="Sheet18">
    <tabColor theme="4"/>
  </sheetPr>
  <dimension ref="A1:E60"/>
  <sheetViews>
    <sheetView showGridLines="0" zoomScale="85" zoomScaleNormal="85" workbookViewId="0"/>
  </sheetViews>
  <sheetFormatPr defaultColWidth="0" defaultRowHeight="14.45" customHeight="1" zeroHeight="1" x14ac:dyDescent="0.25"/>
  <cols>
    <col min="1" max="1" width="2.85546875" customWidth="1"/>
    <col min="2" max="2" width="127.5703125" customWidth="1"/>
    <col min="3" max="3" width="2.85546875" customWidth="1"/>
    <col min="4" max="16384" width="8.85546875" hidden="1"/>
  </cols>
  <sheetData>
    <row r="1" spans="2:5" s="1" customFormat="1" ht="23.25" x14ac:dyDescent="0.35">
      <c r="B1" s="1" t="str">
        <f ca="1">MID(CELL("filename",A1),FIND("]",CELL("filename",A1))+1,256)</f>
        <v>PF proposal Implementation&gt;&gt;</v>
      </c>
      <c r="D1" s="12"/>
      <c r="E1" s="13"/>
    </row>
    <row r="2" spans="2:5" ht="15" x14ac:dyDescent="0.25">
      <c r="B2" s="14" t="s">
        <v>325</v>
      </c>
    </row>
    <row r="3" spans="2:5" ht="15" x14ac:dyDescent="0.25"/>
    <row r="4" spans="2:5" ht="15" hidden="1" x14ac:dyDescent="0.25"/>
    <row r="5" spans="2:5" ht="15" hidden="1" x14ac:dyDescent="0.25"/>
    <row r="6" spans="2:5" ht="15" hidden="1" x14ac:dyDescent="0.25"/>
    <row r="7" spans="2:5" ht="15" hidden="1" x14ac:dyDescent="0.25"/>
    <row r="8" spans="2:5" ht="15" hidden="1" x14ac:dyDescent="0.25"/>
    <row r="9" spans="2:5" ht="15" hidden="1" x14ac:dyDescent="0.25"/>
    <row r="10" spans="2:5" ht="15" hidden="1" x14ac:dyDescent="0.25"/>
    <row r="11" spans="2:5" ht="15" hidden="1" x14ac:dyDescent="0.25"/>
    <row r="12" spans="2:5" ht="15" hidden="1" x14ac:dyDescent="0.25"/>
    <row r="13" spans="2:5" ht="15" hidden="1" x14ac:dyDescent="0.25"/>
    <row r="14" spans="2:5" ht="15" hidden="1" x14ac:dyDescent="0.25"/>
    <row r="15" spans="2:5" ht="15" hidden="1" x14ac:dyDescent="0.25"/>
    <row r="16" spans="2:5" ht="15" hidden="1" x14ac:dyDescent="0.25"/>
    <row r="17" ht="15" hidden="1" x14ac:dyDescent="0.25"/>
    <row r="18" ht="15" hidden="1" x14ac:dyDescent="0.25"/>
    <row r="19" ht="15" hidden="1" x14ac:dyDescent="0.25"/>
    <row r="20" ht="15" hidden="1" x14ac:dyDescent="0.25"/>
    <row r="21" ht="15" hidden="1" x14ac:dyDescent="0.25"/>
    <row r="22" ht="15" hidden="1" x14ac:dyDescent="0.25"/>
    <row r="23" ht="15" hidden="1" x14ac:dyDescent="0.25"/>
    <row r="24" ht="15" hidden="1" x14ac:dyDescent="0.25"/>
    <row r="25" ht="15" hidden="1" x14ac:dyDescent="0.25"/>
    <row r="26" ht="15" hidden="1" x14ac:dyDescent="0.25"/>
    <row r="27" ht="15" hidden="1" x14ac:dyDescent="0.25"/>
    <row r="28" ht="15" hidden="1" x14ac:dyDescent="0.25"/>
    <row r="29" ht="15" hidden="1" x14ac:dyDescent="0.25"/>
    <row r="30" ht="15" hidden="1" x14ac:dyDescent="0.25"/>
    <row r="31" ht="15" hidden="1" x14ac:dyDescent="0.25"/>
    <row r="32"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sheetData>
  <sheetProtection algorithmName="SHA-512" hashValue="khsdNlKCfsfOfus2Evx76txC6QlHd4yLqZc2WNyZskcoUcMCXQ12jkkYGpoGBsnxplD1MFhCxKjXqfLsZjNJKA==" saltValue="X/d82nUBUvHgfPW1Kem2DQ==" spinCount="100000" sheet="1" formatCells="0" formatColumns="0" formatRows="0" sort="0" autoFilter="0" pivotTables="0"/>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13617-14E7-4A2E-8D6F-7E62CBC318B2}">
  <sheetPr codeName="Sheet19">
    <tabColor theme="5"/>
  </sheetPr>
  <dimension ref="A1:H96"/>
  <sheetViews>
    <sheetView showGridLines="0" zoomScale="85" zoomScaleNormal="85" workbookViewId="0"/>
  </sheetViews>
  <sheetFormatPr defaultColWidth="0" defaultRowHeight="0" customHeight="1" zeroHeight="1" x14ac:dyDescent="0.25"/>
  <cols>
    <col min="1" max="1" width="2.7109375" customWidth="1"/>
    <col min="2" max="2" width="125.7109375" customWidth="1"/>
    <col min="3" max="3" width="2.7109375" customWidth="1"/>
    <col min="4" max="5" width="0" hidden="1" customWidth="1"/>
    <col min="6" max="16384" width="8.85546875" hidden="1"/>
  </cols>
  <sheetData>
    <row r="1" spans="2:8" s="1" customFormat="1" ht="23.25" x14ac:dyDescent="0.35">
      <c r="B1" s="1" t="str">
        <f ca="1">MID(CELL("filename",A1),FIND("]",CELL("filename",A1))+1,256)</f>
        <v>Part E</v>
      </c>
    </row>
    <row r="2" spans="2:8" ht="15" x14ac:dyDescent="0.25"/>
    <row r="3" spans="2:8" ht="37.5" customHeight="1" x14ac:dyDescent="0.25">
      <c r="B3" s="131" t="s">
        <v>483</v>
      </c>
      <c r="C3" s="131"/>
      <c r="D3" s="131"/>
      <c r="E3" s="131"/>
      <c r="F3" s="131"/>
      <c r="G3" s="131"/>
      <c r="H3" s="131"/>
    </row>
    <row r="4" spans="2:8" ht="15.75" thickBot="1" x14ac:dyDescent="0.3"/>
    <row r="5" spans="2:8" ht="19.5" thickBot="1" x14ac:dyDescent="0.3">
      <c r="B5" s="3" t="s">
        <v>578</v>
      </c>
    </row>
    <row r="6" spans="2:8" ht="94.5" x14ac:dyDescent="0.25">
      <c r="B6" s="4" t="s">
        <v>579</v>
      </c>
    </row>
    <row r="7" spans="2:8" ht="60" x14ac:dyDescent="0.25">
      <c r="B7" s="5" t="s">
        <v>580</v>
      </c>
    </row>
    <row r="8" spans="2:8" ht="15" x14ac:dyDescent="0.25">
      <c r="B8" s="111"/>
    </row>
    <row r="9" spans="2:8" ht="30" x14ac:dyDescent="0.25">
      <c r="B9" s="5" t="s">
        <v>581</v>
      </c>
    </row>
    <row r="10" spans="2:8" ht="15" x14ac:dyDescent="0.25">
      <c r="B10" s="112"/>
    </row>
    <row r="11" spans="2:8" ht="15" x14ac:dyDescent="0.25">
      <c r="B11" s="5" t="s">
        <v>582</v>
      </c>
    </row>
    <row r="12" spans="2:8" ht="60" x14ac:dyDescent="0.25">
      <c r="B12" s="5" t="s">
        <v>583</v>
      </c>
    </row>
    <row r="13" spans="2:8" ht="15.75" thickBot="1" x14ac:dyDescent="0.3">
      <c r="B13" s="113" t="s">
        <v>584</v>
      </c>
    </row>
    <row r="14" spans="2:8" ht="15.75" thickBot="1" x14ac:dyDescent="0.3">
      <c r="B14" s="8"/>
    </row>
    <row r="15" spans="2:8" ht="15.75" x14ac:dyDescent="0.25">
      <c r="B15" s="9" t="s">
        <v>585</v>
      </c>
    </row>
    <row r="16" spans="2:8" ht="15" x14ac:dyDescent="0.25">
      <c r="B16" s="10" t="s">
        <v>586</v>
      </c>
    </row>
    <row r="17" spans="2:2" ht="15" x14ac:dyDescent="0.25">
      <c r="B17" s="114" t="s">
        <v>587</v>
      </c>
    </row>
    <row r="18" spans="2:2" ht="15" x14ac:dyDescent="0.25">
      <c r="B18" s="10" t="s">
        <v>588</v>
      </c>
    </row>
    <row r="19" spans="2:2" ht="45.75" thickBot="1" x14ac:dyDescent="0.3">
      <c r="B19" s="115" t="s">
        <v>589</v>
      </c>
    </row>
    <row r="20" spans="2:2" ht="30" x14ac:dyDescent="0.25">
      <c r="B20" s="10" t="s">
        <v>590</v>
      </c>
    </row>
    <row r="21" spans="2:2" ht="15.75" thickBot="1" x14ac:dyDescent="0.3">
      <c r="B21" s="115"/>
    </row>
    <row r="22" spans="2:2" ht="15.75" thickBot="1" x14ac:dyDescent="0.3">
      <c r="B22" s="8"/>
    </row>
    <row r="23" spans="2:2" ht="31.5" x14ac:dyDescent="0.25">
      <c r="B23" s="4" t="s">
        <v>591</v>
      </c>
    </row>
    <row r="24" spans="2:2" ht="30" x14ac:dyDescent="0.25">
      <c r="B24" s="5" t="s">
        <v>592</v>
      </c>
    </row>
    <row r="25" spans="2:2" ht="15.75" thickBot="1" x14ac:dyDescent="0.3">
      <c r="B25" s="113"/>
    </row>
    <row r="26" spans="2:2" ht="15.75" thickBot="1" x14ac:dyDescent="0.3">
      <c r="B26" s="8"/>
    </row>
    <row r="27" spans="2:2" ht="47.25" x14ac:dyDescent="0.25">
      <c r="B27" s="4" t="s">
        <v>593</v>
      </c>
    </row>
    <row r="28" spans="2:2" ht="30" x14ac:dyDescent="0.25">
      <c r="B28" s="5" t="s">
        <v>594</v>
      </c>
    </row>
    <row r="29" spans="2:2" ht="15.75" thickBot="1" x14ac:dyDescent="0.3">
      <c r="B29" s="113"/>
    </row>
    <row r="30" spans="2:2" ht="15.75" thickBot="1" x14ac:dyDescent="0.3">
      <c r="B30" s="8"/>
    </row>
    <row r="31" spans="2:2" ht="31.5" x14ac:dyDescent="0.25">
      <c r="B31" s="4" t="s">
        <v>595</v>
      </c>
    </row>
    <row r="32" spans="2:2" ht="30" x14ac:dyDescent="0.25">
      <c r="B32" s="5" t="s">
        <v>596</v>
      </c>
    </row>
    <row r="33" spans="2:2" ht="15" customHeight="1" thickBot="1" x14ac:dyDescent="0.3">
      <c r="B33" s="113"/>
    </row>
    <row r="34" spans="2:2" ht="15" customHeight="1" x14ac:dyDescent="0.25"/>
    <row r="35" spans="2:2" ht="15" customHeight="1" x14ac:dyDescent="0.25"/>
    <row r="36" spans="2:2" ht="15" customHeight="1" x14ac:dyDescent="0.25"/>
    <row r="37" spans="2:2" ht="15" customHeight="1" x14ac:dyDescent="0.25"/>
    <row r="38" spans="2:2" ht="15" customHeight="1" x14ac:dyDescent="0.25"/>
    <row r="39" spans="2:2" ht="15" customHeight="1" x14ac:dyDescent="0.25"/>
    <row r="40" spans="2:2" ht="15" customHeight="1" x14ac:dyDescent="0.25"/>
    <row r="41" spans="2:2" ht="15" customHeight="1" x14ac:dyDescent="0.25"/>
    <row r="42" spans="2:2" ht="15" customHeight="1" x14ac:dyDescent="0.25"/>
    <row r="43" spans="2:2" ht="15" customHeight="1" x14ac:dyDescent="0.25"/>
    <row r="44" spans="2:2" ht="15" customHeight="1" x14ac:dyDescent="0.25"/>
    <row r="45" spans="2:2" ht="15" customHeight="1" x14ac:dyDescent="0.25"/>
    <row r="46" spans="2:2" ht="15" customHeight="1" x14ac:dyDescent="0.25"/>
    <row r="47" spans="2:2" ht="15" customHeight="1" x14ac:dyDescent="0.25"/>
    <row r="48" spans="2: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sheetData>
  <sheetProtection algorithmName="SHA-512" hashValue="lFGGMay/ojecIhAdeM8I3/BqPIPWunWQ9vL0F5x3ay3WIue+MorCUu8iDPPnnvrWbLkVm+QAG94cuQvWq7ma8g==" saltValue="rs7bhApk9e+vUFFBf8TkBA==" spinCount="100000" sheet="1" formatCells="0" formatColumns="0" formatRows="0" sort="0" autoFilter="0" pivotTables="0"/>
  <protectedRanges>
    <protectedRange sqref="B8 B10 B13 B17 B19 B21 B25 B29 B33" name="Part E"/>
  </protectedRanges>
  <mergeCells count="1">
    <mergeCell ref="B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19</vt:i4>
      </vt:variant>
    </vt:vector>
  </HeadingPairs>
  <TitlesOfParts>
    <vt:vector size="19" baseType="lpstr">
      <vt:lpstr>Settings</vt:lpstr>
      <vt:lpstr>Cover</vt:lpstr>
      <vt:lpstr>Theory of change&gt;&gt;</vt:lpstr>
      <vt:lpstr>0. Theory of change</vt:lpstr>
      <vt:lpstr>1. Inputs &amp; Activities</vt:lpstr>
      <vt:lpstr>2. Outputs &amp; Outcomes</vt:lpstr>
      <vt:lpstr>3. Impact</vt:lpstr>
      <vt:lpstr>4. Risks &amp; mitigation measures</vt:lpstr>
      <vt:lpstr>5. Enabling factors</vt:lpstr>
      <vt:lpstr>6. Others</vt:lpstr>
      <vt:lpstr>PF proposal M&amp;E&gt;&gt;</vt:lpstr>
      <vt:lpstr>Part B</vt:lpstr>
      <vt:lpstr>Part F</vt:lpstr>
      <vt:lpstr>Milestones table</vt:lpstr>
      <vt:lpstr>Table 9</vt:lpstr>
      <vt:lpstr>Narrative&gt;&gt;</vt:lpstr>
      <vt:lpstr>Narrative</vt:lpstr>
      <vt:lpstr>PF proposal Implementation&gt;&gt;</vt:lpstr>
      <vt:lpstr>Part 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2023-04-27T09:46:04Z</dcterms:created>
  <dcterms:modified xsi:type="dcterms:W3CDTF">2023-05-12T14:28:23Z</dcterms:modified>
  <cp:category/>
  <cp:contentStatus/>
</cp:coreProperties>
</file>